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conta\Dropbox\Le Cercle partagé\000. CARTES\1. Plateaux Repas\02. Automne 25\"/>
    </mc:Choice>
  </mc:AlternateContent>
  <xr:revisionPtr revIDLastSave="0" documentId="13_ncr:1_{053FFE6D-6D57-4805-9686-9DC51D52A17E}" xr6:coauthVersionLast="47" xr6:coauthVersionMax="47" xr10:uidLastSave="{00000000-0000-0000-0000-000000000000}"/>
  <bookViews>
    <workbookView xWindow="-108" yWindow="-108" windowWidth="23256" windowHeight="12456" xr2:uid="{CB4109F0-4B49-4FFC-A814-8412D94CE3A1}"/>
  </bookViews>
  <sheets>
    <sheet name="Le Cercle" sheetId="1" r:id="rId1"/>
  </sheets>
  <definedNames>
    <definedName name="_xlnm._FilterDatabase" localSheetId="0" hidden="1">'Le Cercle'!$G$1:$Y$150</definedName>
    <definedName name="_xlnm.Print_Titles" localSheetId="0">'Le Cercle'!$1:$2</definedName>
    <definedName name="_xlnm.Print_Area" localSheetId="0">'Le Cercle'!$A$1:$Z$55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 l="1"/>
  <c r="C49" i="1"/>
  <c r="C46" i="1"/>
  <c r="C43" i="1"/>
  <c r="C40" i="1"/>
  <c r="C37" i="1"/>
  <c r="C34" i="1"/>
  <c r="C31" i="1"/>
  <c r="C28" i="1"/>
  <c r="C25" i="1"/>
  <c r="C22" i="1"/>
  <c r="C19" i="1"/>
  <c r="C16" i="1"/>
  <c r="C13" i="1"/>
  <c r="C10" i="1"/>
  <c r="C7" i="1"/>
  <c r="G5" i="1" l="1"/>
  <c r="G4" i="1"/>
  <c r="G25" i="1"/>
  <c r="H25" i="1"/>
  <c r="I25" i="1"/>
  <c r="J25" i="1"/>
  <c r="K25" i="1"/>
  <c r="L25" i="1"/>
  <c r="M25" i="1"/>
  <c r="N25" i="1"/>
  <c r="M8" i="1"/>
  <c r="M9" i="1"/>
  <c r="M19" i="1"/>
  <c r="M20" i="1"/>
  <c r="M21" i="1"/>
  <c r="M10" i="1"/>
  <c r="M11" i="1"/>
  <c r="M12" i="1"/>
  <c r="M31" i="1"/>
  <c r="M32" i="1"/>
  <c r="M33" i="1"/>
  <c r="M16" i="1"/>
  <c r="M17" i="1"/>
  <c r="M18" i="1"/>
  <c r="M37" i="1"/>
  <c r="M38" i="1"/>
  <c r="M39" i="1"/>
  <c r="M22" i="1"/>
  <c r="M23" i="1"/>
  <c r="M24" i="1"/>
  <c r="M26" i="1"/>
  <c r="M27" i="1"/>
  <c r="M13" i="1"/>
  <c r="M14" i="1"/>
  <c r="M15" i="1"/>
  <c r="M28" i="1"/>
  <c r="M29" i="1"/>
  <c r="M36" i="1"/>
  <c r="M34" i="1"/>
  <c r="M35" i="1"/>
  <c r="M30" i="1"/>
  <c r="M40" i="1"/>
  <c r="M41" i="1"/>
  <c r="M42" i="1"/>
  <c r="M46" i="1"/>
  <c r="M47" i="1"/>
  <c r="M48" i="1"/>
  <c r="M43" i="1"/>
  <c r="M44" i="1"/>
  <c r="M45" i="1"/>
  <c r="M49" i="1"/>
  <c r="M50" i="1"/>
  <c r="M51" i="1"/>
  <c r="M52" i="1"/>
  <c r="M53" i="1"/>
  <c r="M54" i="1"/>
  <c r="M55" i="1"/>
  <c r="M7" i="1"/>
  <c r="G19" i="1" l="1"/>
  <c r="P8" i="1"/>
  <c r="T151" i="1"/>
  <c r="S151" i="1"/>
  <c r="R151" i="1"/>
  <c r="Q151" i="1"/>
  <c r="P151" i="1"/>
  <c r="O151" i="1"/>
  <c r="N151" i="1"/>
  <c r="M151" i="1"/>
  <c r="L151" i="1"/>
  <c r="K151" i="1"/>
  <c r="J151" i="1"/>
  <c r="I151" i="1"/>
  <c r="H151" i="1"/>
  <c r="G151" i="1"/>
  <c r="T150" i="1"/>
  <c r="S150" i="1"/>
  <c r="R150" i="1"/>
  <c r="Q150" i="1"/>
  <c r="P150" i="1"/>
  <c r="O150" i="1"/>
  <c r="N150" i="1"/>
  <c r="M150" i="1"/>
  <c r="L150" i="1"/>
  <c r="K150" i="1"/>
  <c r="J150" i="1"/>
  <c r="I150" i="1"/>
  <c r="H150" i="1"/>
  <c r="G150" i="1"/>
  <c r="T149" i="1"/>
  <c r="S149" i="1"/>
  <c r="R149" i="1"/>
  <c r="Q149" i="1"/>
  <c r="P149" i="1"/>
  <c r="O149" i="1"/>
  <c r="N149" i="1"/>
  <c r="M149" i="1"/>
  <c r="L149" i="1"/>
  <c r="K149" i="1"/>
  <c r="J149" i="1"/>
  <c r="I149" i="1"/>
  <c r="H149" i="1"/>
  <c r="G149" i="1"/>
  <c r="G147" i="1"/>
  <c r="H147" i="1"/>
  <c r="I147" i="1"/>
  <c r="J147" i="1"/>
  <c r="K147" i="1"/>
  <c r="L147" i="1"/>
  <c r="M147" i="1"/>
  <c r="N147" i="1"/>
  <c r="O147" i="1"/>
  <c r="P147" i="1"/>
  <c r="Q147" i="1"/>
  <c r="R147" i="1"/>
  <c r="S147" i="1"/>
  <c r="T147" i="1"/>
  <c r="G148" i="1"/>
  <c r="H148" i="1"/>
  <c r="I148" i="1"/>
  <c r="J148" i="1"/>
  <c r="K148" i="1"/>
  <c r="L148" i="1"/>
  <c r="M148" i="1"/>
  <c r="N148" i="1"/>
  <c r="O148" i="1"/>
  <c r="P148" i="1"/>
  <c r="Q148" i="1"/>
  <c r="R148" i="1"/>
  <c r="S148" i="1"/>
  <c r="T148" i="1"/>
  <c r="T146" i="1"/>
  <c r="S146" i="1"/>
  <c r="R146" i="1"/>
  <c r="Q146" i="1"/>
  <c r="P146" i="1"/>
  <c r="O146" i="1"/>
  <c r="N146" i="1"/>
  <c r="M146" i="1"/>
  <c r="L146" i="1"/>
  <c r="K146" i="1"/>
  <c r="J146" i="1"/>
  <c r="I146" i="1"/>
  <c r="H146" i="1"/>
  <c r="G146" i="1"/>
  <c r="G144" i="1"/>
  <c r="H144" i="1"/>
  <c r="I144" i="1"/>
  <c r="J144" i="1"/>
  <c r="K144" i="1"/>
  <c r="L144" i="1"/>
  <c r="M144" i="1"/>
  <c r="N144" i="1"/>
  <c r="O144" i="1"/>
  <c r="P144" i="1"/>
  <c r="Q144" i="1"/>
  <c r="R144" i="1"/>
  <c r="S144" i="1"/>
  <c r="T144" i="1"/>
  <c r="G145" i="1"/>
  <c r="H145" i="1"/>
  <c r="I145" i="1"/>
  <c r="J145" i="1"/>
  <c r="K145" i="1"/>
  <c r="L145" i="1"/>
  <c r="M145" i="1"/>
  <c r="N145" i="1"/>
  <c r="O145" i="1"/>
  <c r="P145" i="1"/>
  <c r="Q145" i="1"/>
  <c r="R145" i="1"/>
  <c r="S145" i="1"/>
  <c r="T145" i="1"/>
  <c r="T143" i="1"/>
  <c r="S143" i="1"/>
  <c r="R143" i="1"/>
  <c r="Q143" i="1"/>
  <c r="P143" i="1"/>
  <c r="O143" i="1"/>
  <c r="N143" i="1"/>
  <c r="M143" i="1"/>
  <c r="L143" i="1"/>
  <c r="K143" i="1"/>
  <c r="J143" i="1"/>
  <c r="I143" i="1"/>
  <c r="H143" i="1"/>
  <c r="G143" i="1"/>
  <c r="G78" i="1"/>
  <c r="H78" i="1"/>
  <c r="I78" i="1"/>
  <c r="J78" i="1"/>
  <c r="K78" i="1"/>
  <c r="L78" i="1"/>
  <c r="M78" i="1"/>
  <c r="N78" i="1"/>
  <c r="O78" i="1"/>
  <c r="P78" i="1"/>
  <c r="Q78" i="1"/>
  <c r="R78" i="1"/>
  <c r="S78" i="1"/>
  <c r="T78" i="1"/>
  <c r="G79" i="1"/>
  <c r="H79" i="1"/>
  <c r="I79" i="1"/>
  <c r="J79" i="1"/>
  <c r="K79" i="1"/>
  <c r="L79" i="1"/>
  <c r="M79" i="1"/>
  <c r="N79" i="1"/>
  <c r="O79" i="1"/>
  <c r="P79" i="1"/>
  <c r="Q79" i="1"/>
  <c r="R79" i="1"/>
  <c r="S79" i="1"/>
  <c r="T79" i="1"/>
  <c r="G80" i="1"/>
  <c r="H80" i="1"/>
  <c r="I80" i="1"/>
  <c r="J80" i="1"/>
  <c r="K80" i="1"/>
  <c r="L80" i="1"/>
  <c r="M80" i="1"/>
  <c r="N80" i="1"/>
  <c r="O80" i="1"/>
  <c r="P80" i="1"/>
  <c r="Q80" i="1"/>
  <c r="R80" i="1"/>
  <c r="S80" i="1"/>
  <c r="T80" i="1"/>
  <c r="G81" i="1"/>
  <c r="H81" i="1"/>
  <c r="I81" i="1"/>
  <c r="J81" i="1"/>
  <c r="K81" i="1"/>
  <c r="L81" i="1"/>
  <c r="M81" i="1"/>
  <c r="N81" i="1"/>
  <c r="O81" i="1"/>
  <c r="P81" i="1"/>
  <c r="Q81" i="1"/>
  <c r="R81" i="1"/>
  <c r="S81" i="1"/>
  <c r="T81" i="1"/>
  <c r="G82" i="1"/>
  <c r="H82" i="1"/>
  <c r="I82" i="1"/>
  <c r="J82" i="1"/>
  <c r="K82" i="1"/>
  <c r="L82" i="1"/>
  <c r="M82" i="1"/>
  <c r="N82" i="1"/>
  <c r="O82" i="1"/>
  <c r="P82" i="1"/>
  <c r="Q82" i="1"/>
  <c r="R82" i="1"/>
  <c r="S82" i="1"/>
  <c r="T82" i="1"/>
  <c r="G83" i="1"/>
  <c r="H83" i="1"/>
  <c r="I83" i="1"/>
  <c r="J83" i="1"/>
  <c r="K83" i="1"/>
  <c r="L83" i="1"/>
  <c r="M83" i="1"/>
  <c r="N83" i="1"/>
  <c r="O83" i="1"/>
  <c r="P83" i="1"/>
  <c r="Q83" i="1"/>
  <c r="R83" i="1"/>
  <c r="S83" i="1"/>
  <c r="U83" i="1" s="1"/>
  <c r="W83" i="1" s="1"/>
  <c r="Y83" i="1" s="1"/>
  <c r="T83" i="1"/>
  <c r="V83" i="1" s="1"/>
  <c r="X83" i="1" s="1"/>
  <c r="G84" i="1"/>
  <c r="H84" i="1"/>
  <c r="I84" i="1"/>
  <c r="J84" i="1"/>
  <c r="K84" i="1"/>
  <c r="L84" i="1"/>
  <c r="M84" i="1"/>
  <c r="N84" i="1"/>
  <c r="O84" i="1"/>
  <c r="P84" i="1"/>
  <c r="Q84" i="1"/>
  <c r="R84" i="1"/>
  <c r="S84" i="1"/>
  <c r="U84" i="1" s="1"/>
  <c r="W84" i="1" s="1"/>
  <c r="Y84" i="1" s="1"/>
  <c r="T84" i="1"/>
  <c r="V84" i="1" s="1"/>
  <c r="X84" i="1" s="1"/>
  <c r="G85" i="1"/>
  <c r="H85" i="1"/>
  <c r="I85" i="1"/>
  <c r="J85" i="1"/>
  <c r="K85" i="1"/>
  <c r="L85" i="1"/>
  <c r="M85" i="1"/>
  <c r="N85" i="1"/>
  <c r="O85" i="1"/>
  <c r="P85" i="1"/>
  <c r="Q85" i="1"/>
  <c r="R85" i="1"/>
  <c r="S85" i="1"/>
  <c r="U85" i="1" s="1"/>
  <c r="W85" i="1" s="1"/>
  <c r="Y85" i="1" s="1"/>
  <c r="T85" i="1"/>
  <c r="V85" i="1" s="1"/>
  <c r="X85" i="1" s="1"/>
  <c r="G86" i="1"/>
  <c r="H86" i="1"/>
  <c r="I86" i="1"/>
  <c r="J86" i="1"/>
  <c r="K86" i="1"/>
  <c r="L86" i="1"/>
  <c r="M86" i="1"/>
  <c r="N86" i="1"/>
  <c r="O86" i="1"/>
  <c r="P86" i="1"/>
  <c r="Q86" i="1"/>
  <c r="R86" i="1"/>
  <c r="S86" i="1"/>
  <c r="T86" i="1"/>
  <c r="G87" i="1"/>
  <c r="H87" i="1"/>
  <c r="I87" i="1"/>
  <c r="J87" i="1"/>
  <c r="K87" i="1"/>
  <c r="L87" i="1"/>
  <c r="M87" i="1"/>
  <c r="N87" i="1"/>
  <c r="O87" i="1"/>
  <c r="P87" i="1"/>
  <c r="Q87" i="1"/>
  <c r="R87" i="1"/>
  <c r="S87" i="1"/>
  <c r="U87" i="1" s="1"/>
  <c r="W87" i="1" s="1"/>
  <c r="Y87" i="1" s="1"/>
  <c r="T87" i="1"/>
  <c r="V87" i="1" s="1"/>
  <c r="X87" i="1" s="1"/>
  <c r="G88" i="1"/>
  <c r="H88" i="1"/>
  <c r="I88" i="1"/>
  <c r="J88" i="1"/>
  <c r="K88" i="1"/>
  <c r="L88" i="1"/>
  <c r="M88" i="1"/>
  <c r="N88" i="1"/>
  <c r="O88" i="1"/>
  <c r="P88" i="1"/>
  <c r="Q88" i="1"/>
  <c r="R88" i="1"/>
  <c r="S88" i="1"/>
  <c r="T88" i="1"/>
  <c r="G89" i="1"/>
  <c r="H89" i="1"/>
  <c r="I89" i="1"/>
  <c r="J89" i="1"/>
  <c r="K89" i="1"/>
  <c r="L89" i="1"/>
  <c r="M89" i="1"/>
  <c r="N89" i="1"/>
  <c r="O89" i="1"/>
  <c r="P89" i="1"/>
  <c r="Q89" i="1"/>
  <c r="R89" i="1"/>
  <c r="S89" i="1"/>
  <c r="T89" i="1"/>
  <c r="G90" i="1"/>
  <c r="H90" i="1"/>
  <c r="I90" i="1"/>
  <c r="J90" i="1"/>
  <c r="K90" i="1"/>
  <c r="L90" i="1"/>
  <c r="M90" i="1"/>
  <c r="N90" i="1"/>
  <c r="O90" i="1"/>
  <c r="P90" i="1"/>
  <c r="Q90" i="1"/>
  <c r="R90" i="1"/>
  <c r="S90" i="1"/>
  <c r="T90" i="1"/>
  <c r="G91" i="1"/>
  <c r="H91" i="1"/>
  <c r="I91" i="1"/>
  <c r="J91" i="1"/>
  <c r="K91" i="1"/>
  <c r="L91" i="1"/>
  <c r="M91" i="1"/>
  <c r="N91" i="1"/>
  <c r="O91" i="1"/>
  <c r="P91" i="1"/>
  <c r="Q91" i="1"/>
  <c r="R91" i="1"/>
  <c r="S91" i="1"/>
  <c r="T91" i="1"/>
  <c r="G92" i="1"/>
  <c r="H92" i="1"/>
  <c r="I92" i="1"/>
  <c r="J92" i="1"/>
  <c r="K92" i="1"/>
  <c r="L92" i="1"/>
  <c r="M92" i="1"/>
  <c r="N92" i="1"/>
  <c r="O92" i="1"/>
  <c r="P92" i="1"/>
  <c r="Q92" i="1"/>
  <c r="R92" i="1"/>
  <c r="S92" i="1"/>
  <c r="T92" i="1"/>
  <c r="G93" i="1"/>
  <c r="H93" i="1"/>
  <c r="I93" i="1"/>
  <c r="J93" i="1"/>
  <c r="K93" i="1"/>
  <c r="L93" i="1"/>
  <c r="M93" i="1"/>
  <c r="N93" i="1"/>
  <c r="O93" i="1"/>
  <c r="P93" i="1"/>
  <c r="Q93" i="1"/>
  <c r="R93" i="1"/>
  <c r="S93" i="1"/>
  <c r="T93" i="1"/>
  <c r="G94" i="1"/>
  <c r="H94" i="1"/>
  <c r="I94" i="1"/>
  <c r="J94" i="1"/>
  <c r="K94" i="1"/>
  <c r="L94" i="1"/>
  <c r="M94" i="1"/>
  <c r="N94" i="1"/>
  <c r="O94" i="1"/>
  <c r="P94" i="1"/>
  <c r="Q94" i="1"/>
  <c r="R94" i="1"/>
  <c r="S94" i="1"/>
  <c r="T94" i="1"/>
  <c r="G95" i="1"/>
  <c r="H95" i="1"/>
  <c r="I95" i="1"/>
  <c r="J95" i="1"/>
  <c r="K95" i="1"/>
  <c r="L95" i="1"/>
  <c r="M95" i="1"/>
  <c r="N95" i="1"/>
  <c r="O95" i="1"/>
  <c r="P95" i="1"/>
  <c r="Q95" i="1"/>
  <c r="R95" i="1"/>
  <c r="S95" i="1"/>
  <c r="T95" i="1"/>
  <c r="G96" i="1"/>
  <c r="H96" i="1"/>
  <c r="I96" i="1"/>
  <c r="J96" i="1"/>
  <c r="K96" i="1"/>
  <c r="L96" i="1"/>
  <c r="M96" i="1"/>
  <c r="N96" i="1"/>
  <c r="O96" i="1"/>
  <c r="P96" i="1"/>
  <c r="Q96" i="1"/>
  <c r="R96" i="1"/>
  <c r="S96" i="1"/>
  <c r="T96" i="1"/>
  <c r="G97" i="1"/>
  <c r="H97" i="1"/>
  <c r="I97" i="1"/>
  <c r="J97" i="1"/>
  <c r="K97" i="1"/>
  <c r="L97" i="1"/>
  <c r="M97" i="1"/>
  <c r="N97" i="1"/>
  <c r="O97" i="1"/>
  <c r="P97" i="1"/>
  <c r="Q97" i="1"/>
  <c r="R97" i="1"/>
  <c r="S97" i="1"/>
  <c r="T97" i="1"/>
  <c r="G98" i="1"/>
  <c r="H98" i="1"/>
  <c r="I98" i="1"/>
  <c r="J98" i="1"/>
  <c r="K98" i="1"/>
  <c r="L98" i="1"/>
  <c r="M98" i="1"/>
  <c r="N98" i="1"/>
  <c r="O98" i="1"/>
  <c r="P98" i="1"/>
  <c r="Q98" i="1"/>
  <c r="R98" i="1"/>
  <c r="S98" i="1"/>
  <c r="T98" i="1"/>
  <c r="G99" i="1"/>
  <c r="H99" i="1"/>
  <c r="I99" i="1"/>
  <c r="J99" i="1"/>
  <c r="K99" i="1"/>
  <c r="L99" i="1"/>
  <c r="M99" i="1"/>
  <c r="N99" i="1"/>
  <c r="O99" i="1"/>
  <c r="P99" i="1"/>
  <c r="Q99" i="1"/>
  <c r="R99" i="1"/>
  <c r="S99" i="1"/>
  <c r="T99" i="1"/>
  <c r="G100" i="1"/>
  <c r="H100" i="1"/>
  <c r="I100" i="1"/>
  <c r="J100" i="1"/>
  <c r="K100" i="1"/>
  <c r="L100" i="1"/>
  <c r="M100" i="1"/>
  <c r="N100" i="1"/>
  <c r="O100" i="1"/>
  <c r="P100" i="1"/>
  <c r="Q100" i="1"/>
  <c r="R100" i="1"/>
  <c r="S100" i="1"/>
  <c r="T100" i="1"/>
  <c r="G101" i="1"/>
  <c r="H101" i="1"/>
  <c r="I101" i="1"/>
  <c r="J101" i="1"/>
  <c r="K101" i="1"/>
  <c r="L101" i="1"/>
  <c r="M101" i="1"/>
  <c r="N101" i="1"/>
  <c r="O101" i="1"/>
  <c r="P101" i="1"/>
  <c r="Q101" i="1"/>
  <c r="R101" i="1"/>
  <c r="S101" i="1"/>
  <c r="T101" i="1"/>
  <c r="G102" i="1"/>
  <c r="H102" i="1"/>
  <c r="I102" i="1"/>
  <c r="J102" i="1"/>
  <c r="K102" i="1"/>
  <c r="L102" i="1"/>
  <c r="M102" i="1"/>
  <c r="N102" i="1"/>
  <c r="O102" i="1"/>
  <c r="P102" i="1"/>
  <c r="Q102" i="1"/>
  <c r="R102" i="1"/>
  <c r="S102" i="1"/>
  <c r="T102" i="1"/>
  <c r="G103" i="1"/>
  <c r="H103" i="1"/>
  <c r="I103" i="1"/>
  <c r="J103" i="1"/>
  <c r="K103" i="1"/>
  <c r="L103" i="1"/>
  <c r="M103" i="1"/>
  <c r="N103" i="1"/>
  <c r="O103" i="1"/>
  <c r="P103" i="1"/>
  <c r="Q103" i="1"/>
  <c r="R103" i="1"/>
  <c r="S103" i="1"/>
  <c r="T103" i="1"/>
  <c r="G104" i="1"/>
  <c r="H104" i="1"/>
  <c r="I104" i="1"/>
  <c r="J104" i="1"/>
  <c r="K104" i="1"/>
  <c r="L104" i="1"/>
  <c r="M104" i="1"/>
  <c r="N104" i="1"/>
  <c r="O104" i="1"/>
  <c r="P104" i="1"/>
  <c r="Q104" i="1"/>
  <c r="R104" i="1"/>
  <c r="S104" i="1"/>
  <c r="T104" i="1"/>
  <c r="G105" i="1"/>
  <c r="H105" i="1"/>
  <c r="I105" i="1"/>
  <c r="J105" i="1"/>
  <c r="K105" i="1"/>
  <c r="L105" i="1"/>
  <c r="M105" i="1"/>
  <c r="N105" i="1"/>
  <c r="O105" i="1"/>
  <c r="P105" i="1"/>
  <c r="Q105" i="1"/>
  <c r="R105" i="1"/>
  <c r="S105" i="1"/>
  <c r="T105" i="1"/>
  <c r="G106" i="1"/>
  <c r="H106" i="1"/>
  <c r="I106" i="1"/>
  <c r="J106" i="1"/>
  <c r="K106" i="1"/>
  <c r="L106" i="1"/>
  <c r="M106" i="1"/>
  <c r="N106" i="1"/>
  <c r="O106" i="1"/>
  <c r="P106" i="1"/>
  <c r="Q106" i="1"/>
  <c r="R106" i="1"/>
  <c r="S106" i="1"/>
  <c r="T106" i="1"/>
  <c r="G107" i="1"/>
  <c r="H107" i="1"/>
  <c r="I107" i="1"/>
  <c r="J107" i="1"/>
  <c r="K107" i="1"/>
  <c r="L107" i="1"/>
  <c r="M107" i="1"/>
  <c r="N107" i="1"/>
  <c r="O107" i="1"/>
  <c r="P107" i="1"/>
  <c r="Q107" i="1"/>
  <c r="R107" i="1"/>
  <c r="S107" i="1"/>
  <c r="T107" i="1"/>
  <c r="G108" i="1"/>
  <c r="H108" i="1"/>
  <c r="I108" i="1"/>
  <c r="J108" i="1"/>
  <c r="K108" i="1"/>
  <c r="L108" i="1"/>
  <c r="M108" i="1"/>
  <c r="N108" i="1"/>
  <c r="O108" i="1"/>
  <c r="P108" i="1"/>
  <c r="Q108" i="1"/>
  <c r="R108" i="1"/>
  <c r="S108" i="1"/>
  <c r="T108" i="1"/>
  <c r="G109" i="1"/>
  <c r="H109" i="1"/>
  <c r="I109" i="1"/>
  <c r="J109" i="1"/>
  <c r="K109" i="1"/>
  <c r="L109" i="1"/>
  <c r="M109" i="1"/>
  <c r="N109" i="1"/>
  <c r="O109" i="1"/>
  <c r="P109" i="1"/>
  <c r="Q109" i="1"/>
  <c r="R109" i="1"/>
  <c r="S109" i="1"/>
  <c r="T109" i="1"/>
  <c r="G110" i="1"/>
  <c r="H110" i="1"/>
  <c r="I110" i="1"/>
  <c r="J110" i="1"/>
  <c r="K110" i="1"/>
  <c r="L110" i="1"/>
  <c r="M110" i="1"/>
  <c r="N110" i="1"/>
  <c r="O110" i="1"/>
  <c r="P110" i="1"/>
  <c r="Q110" i="1"/>
  <c r="R110" i="1"/>
  <c r="S110" i="1"/>
  <c r="T110" i="1"/>
  <c r="G111" i="1"/>
  <c r="H111" i="1"/>
  <c r="I111" i="1"/>
  <c r="J111" i="1"/>
  <c r="K111" i="1"/>
  <c r="L111" i="1"/>
  <c r="M111" i="1"/>
  <c r="N111" i="1"/>
  <c r="O111" i="1"/>
  <c r="P111" i="1"/>
  <c r="Q111" i="1"/>
  <c r="R111" i="1"/>
  <c r="S111" i="1"/>
  <c r="T111" i="1"/>
  <c r="G112" i="1"/>
  <c r="H112" i="1"/>
  <c r="I112" i="1"/>
  <c r="J112" i="1"/>
  <c r="K112" i="1"/>
  <c r="L112" i="1"/>
  <c r="M112" i="1"/>
  <c r="N112" i="1"/>
  <c r="O112" i="1"/>
  <c r="P112" i="1"/>
  <c r="Q112" i="1"/>
  <c r="R112" i="1"/>
  <c r="S112" i="1"/>
  <c r="T112" i="1"/>
  <c r="G113" i="1"/>
  <c r="H113" i="1"/>
  <c r="I113" i="1"/>
  <c r="J113" i="1"/>
  <c r="K113" i="1"/>
  <c r="L113" i="1"/>
  <c r="M113" i="1"/>
  <c r="N113" i="1"/>
  <c r="O113" i="1"/>
  <c r="P113" i="1"/>
  <c r="Q113" i="1"/>
  <c r="R113" i="1"/>
  <c r="S113" i="1"/>
  <c r="T113" i="1"/>
  <c r="G114" i="1"/>
  <c r="H114" i="1"/>
  <c r="I114" i="1"/>
  <c r="J114" i="1"/>
  <c r="K114" i="1"/>
  <c r="L114" i="1"/>
  <c r="M114" i="1"/>
  <c r="N114" i="1"/>
  <c r="O114" i="1"/>
  <c r="P114" i="1"/>
  <c r="Q114" i="1"/>
  <c r="R114" i="1"/>
  <c r="S114" i="1"/>
  <c r="T114" i="1"/>
  <c r="G115" i="1"/>
  <c r="H115" i="1"/>
  <c r="I115" i="1"/>
  <c r="J115" i="1"/>
  <c r="K115" i="1"/>
  <c r="L115" i="1"/>
  <c r="M115" i="1"/>
  <c r="N115" i="1"/>
  <c r="O115" i="1"/>
  <c r="P115" i="1"/>
  <c r="Q115" i="1"/>
  <c r="R115" i="1"/>
  <c r="S115" i="1"/>
  <c r="T115" i="1"/>
  <c r="G116" i="1"/>
  <c r="H116" i="1"/>
  <c r="I116" i="1"/>
  <c r="J116" i="1"/>
  <c r="K116" i="1"/>
  <c r="L116" i="1"/>
  <c r="M116" i="1"/>
  <c r="N116" i="1"/>
  <c r="O116" i="1"/>
  <c r="P116" i="1"/>
  <c r="Q116" i="1"/>
  <c r="R116" i="1"/>
  <c r="S116" i="1"/>
  <c r="T116" i="1"/>
  <c r="G117" i="1"/>
  <c r="H117" i="1"/>
  <c r="I117" i="1"/>
  <c r="J117" i="1"/>
  <c r="K117" i="1"/>
  <c r="L117" i="1"/>
  <c r="M117" i="1"/>
  <c r="N117" i="1"/>
  <c r="O117" i="1"/>
  <c r="P117" i="1"/>
  <c r="Q117" i="1"/>
  <c r="R117" i="1"/>
  <c r="S117" i="1"/>
  <c r="T117" i="1"/>
  <c r="G118" i="1"/>
  <c r="H118" i="1"/>
  <c r="I118" i="1"/>
  <c r="J118" i="1"/>
  <c r="K118" i="1"/>
  <c r="L118" i="1"/>
  <c r="M118" i="1"/>
  <c r="N118" i="1"/>
  <c r="O118" i="1"/>
  <c r="P118" i="1"/>
  <c r="Q118" i="1"/>
  <c r="R118" i="1"/>
  <c r="S118" i="1"/>
  <c r="T118" i="1"/>
  <c r="G119" i="1"/>
  <c r="H119" i="1"/>
  <c r="I119" i="1"/>
  <c r="J119" i="1"/>
  <c r="K119" i="1"/>
  <c r="L119" i="1"/>
  <c r="M119" i="1"/>
  <c r="N119" i="1"/>
  <c r="O119" i="1"/>
  <c r="P119" i="1"/>
  <c r="Q119" i="1"/>
  <c r="R119" i="1"/>
  <c r="S119" i="1"/>
  <c r="T119" i="1"/>
  <c r="G120" i="1"/>
  <c r="H120" i="1"/>
  <c r="I120" i="1"/>
  <c r="J120" i="1"/>
  <c r="K120" i="1"/>
  <c r="L120" i="1"/>
  <c r="M120" i="1"/>
  <c r="N120" i="1"/>
  <c r="O120" i="1"/>
  <c r="P120" i="1"/>
  <c r="Q120" i="1"/>
  <c r="R120" i="1"/>
  <c r="S120" i="1"/>
  <c r="T120" i="1"/>
  <c r="G121" i="1"/>
  <c r="H121" i="1"/>
  <c r="I121" i="1"/>
  <c r="J121" i="1"/>
  <c r="K121" i="1"/>
  <c r="L121" i="1"/>
  <c r="M121" i="1"/>
  <c r="N121" i="1"/>
  <c r="O121" i="1"/>
  <c r="P121" i="1"/>
  <c r="Q121" i="1"/>
  <c r="R121" i="1"/>
  <c r="S121" i="1"/>
  <c r="T121" i="1"/>
  <c r="G122" i="1"/>
  <c r="H122" i="1"/>
  <c r="I122" i="1"/>
  <c r="J122" i="1"/>
  <c r="K122" i="1"/>
  <c r="L122" i="1"/>
  <c r="M122" i="1"/>
  <c r="N122" i="1"/>
  <c r="O122" i="1"/>
  <c r="P122" i="1"/>
  <c r="Q122" i="1"/>
  <c r="R122" i="1"/>
  <c r="S122" i="1"/>
  <c r="T122" i="1"/>
  <c r="G123" i="1"/>
  <c r="H123" i="1"/>
  <c r="I123" i="1"/>
  <c r="J123" i="1"/>
  <c r="K123" i="1"/>
  <c r="L123" i="1"/>
  <c r="M123" i="1"/>
  <c r="N123" i="1"/>
  <c r="O123" i="1"/>
  <c r="P123" i="1"/>
  <c r="Q123" i="1"/>
  <c r="R123" i="1"/>
  <c r="S123" i="1"/>
  <c r="T123" i="1"/>
  <c r="G124" i="1"/>
  <c r="H124" i="1"/>
  <c r="I124" i="1"/>
  <c r="J124" i="1"/>
  <c r="K124" i="1"/>
  <c r="L124" i="1"/>
  <c r="M124" i="1"/>
  <c r="N124" i="1"/>
  <c r="O124" i="1"/>
  <c r="P124" i="1"/>
  <c r="Q124" i="1"/>
  <c r="R124" i="1"/>
  <c r="S124" i="1"/>
  <c r="T124" i="1"/>
  <c r="G125" i="1"/>
  <c r="H125" i="1"/>
  <c r="I125" i="1"/>
  <c r="J125" i="1"/>
  <c r="K125" i="1"/>
  <c r="L125" i="1"/>
  <c r="M125" i="1"/>
  <c r="N125" i="1"/>
  <c r="O125" i="1"/>
  <c r="P125" i="1"/>
  <c r="Q125" i="1"/>
  <c r="R125" i="1"/>
  <c r="S125" i="1"/>
  <c r="T125" i="1"/>
  <c r="G126" i="1"/>
  <c r="H126" i="1"/>
  <c r="I126" i="1"/>
  <c r="J126" i="1"/>
  <c r="K126" i="1"/>
  <c r="L126" i="1"/>
  <c r="M126" i="1"/>
  <c r="N126" i="1"/>
  <c r="O126" i="1"/>
  <c r="P126" i="1"/>
  <c r="Q126" i="1"/>
  <c r="R126" i="1"/>
  <c r="S126" i="1"/>
  <c r="T126" i="1"/>
  <c r="G127" i="1"/>
  <c r="H127" i="1"/>
  <c r="I127" i="1"/>
  <c r="J127" i="1"/>
  <c r="K127" i="1"/>
  <c r="L127" i="1"/>
  <c r="M127" i="1"/>
  <c r="N127" i="1"/>
  <c r="O127" i="1"/>
  <c r="P127" i="1"/>
  <c r="Q127" i="1"/>
  <c r="R127" i="1"/>
  <c r="S127" i="1"/>
  <c r="T127" i="1"/>
  <c r="G128" i="1"/>
  <c r="H128" i="1"/>
  <c r="I128" i="1"/>
  <c r="J128" i="1"/>
  <c r="K128" i="1"/>
  <c r="L128" i="1"/>
  <c r="M128" i="1"/>
  <c r="N128" i="1"/>
  <c r="O128" i="1"/>
  <c r="P128" i="1"/>
  <c r="Q128" i="1"/>
  <c r="R128" i="1"/>
  <c r="S128" i="1"/>
  <c r="T128" i="1"/>
  <c r="G129" i="1"/>
  <c r="H129" i="1"/>
  <c r="I129" i="1"/>
  <c r="J129" i="1"/>
  <c r="K129" i="1"/>
  <c r="L129" i="1"/>
  <c r="M129" i="1"/>
  <c r="N129" i="1"/>
  <c r="O129" i="1"/>
  <c r="P129" i="1"/>
  <c r="Q129" i="1"/>
  <c r="R129" i="1"/>
  <c r="S129" i="1"/>
  <c r="T129" i="1"/>
  <c r="G130" i="1"/>
  <c r="H130" i="1"/>
  <c r="I130" i="1"/>
  <c r="J130" i="1"/>
  <c r="K130" i="1"/>
  <c r="L130" i="1"/>
  <c r="M130" i="1"/>
  <c r="N130" i="1"/>
  <c r="O130" i="1"/>
  <c r="P130" i="1"/>
  <c r="Q130" i="1"/>
  <c r="R130" i="1"/>
  <c r="S130" i="1"/>
  <c r="T130" i="1"/>
  <c r="G131" i="1"/>
  <c r="H131" i="1"/>
  <c r="I131" i="1"/>
  <c r="J131" i="1"/>
  <c r="K131" i="1"/>
  <c r="L131" i="1"/>
  <c r="M131" i="1"/>
  <c r="N131" i="1"/>
  <c r="O131" i="1"/>
  <c r="P131" i="1"/>
  <c r="Q131" i="1"/>
  <c r="R131" i="1"/>
  <c r="S131" i="1"/>
  <c r="T131" i="1"/>
  <c r="G132" i="1"/>
  <c r="H132" i="1"/>
  <c r="I132" i="1"/>
  <c r="J132" i="1"/>
  <c r="K132" i="1"/>
  <c r="L132" i="1"/>
  <c r="M132" i="1"/>
  <c r="N132" i="1"/>
  <c r="O132" i="1"/>
  <c r="P132" i="1"/>
  <c r="Q132" i="1"/>
  <c r="R132" i="1"/>
  <c r="S132" i="1"/>
  <c r="T132" i="1"/>
  <c r="G133" i="1"/>
  <c r="H133" i="1"/>
  <c r="I133" i="1"/>
  <c r="J133" i="1"/>
  <c r="K133" i="1"/>
  <c r="L133" i="1"/>
  <c r="M133" i="1"/>
  <c r="N133" i="1"/>
  <c r="O133" i="1"/>
  <c r="P133" i="1"/>
  <c r="Q133" i="1"/>
  <c r="R133" i="1"/>
  <c r="S133" i="1"/>
  <c r="T133" i="1"/>
  <c r="G134" i="1"/>
  <c r="H134" i="1"/>
  <c r="I134" i="1"/>
  <c r="J134" i="1"/>
  <c r="K134" i="1"/>
  <c r="L134" i="1"/>
  <c r="M134" i="1"/>
  <c r="N134" i="1"/>
  <c r="O134" i="1"/>
  <c r="P134" i="1"/>
  <c r="Q134" i="1"/>
  <c r="R134" i="1"/>
  <c r="S134" i="1"/>
  <c r="T134" i="1"/>
  <c r="G135" i="1"/>
  <c r="H135" i="1"/>
  <c r="I135" i="1"/>
  <c r="J135" i="1"/>
  <c r="K135" i="1"/>
  <c r="L135" i="1"/>
  <c r="M135" i="1"/>
  <c r="N135" i="1"/>
  <c r="O135" i="1"/>
  <c r="P135" i="1"/>
  <c r="Q135" i="1"/>
  <c r="R135" i="1"/>
  <c r="S135" i="1"/>
  <c r="T135" i="1"/>
  <c r="G74" i="1"/>
  <c r="H74" i="1"/>
  <c r="I74" i="1"/>
  <c r="J74" i="1"/>
  <c r="K74" i="1"/>
  <c r="L74" i="1"/>
  <c r="M74" i="1"/>
  <c r="N74" i="1"/>
  <c r="O74" i="1"/>
  <c r="P74" i="1"/>
  <c r="Q74" i="1"/>
  <c r="R74" i="1"/>
  <c r="S74" i="1"/>
  <c r="U74" i="1" s="1"/>
  <c r="W74" i="1" s="1"/>
  <c r="Y74" i="1" s="1"/>
  <c r="T74" i="1"/>
  <c r="G75" i="1"/>
  <c r="H75" i="1"/>
  <c r="I75" i="1"/>
  <c r="J75" i="1"/>
  <c r="K75" i="1"/>
  <c r="L75" i="1"/>
  <c r="M75" i="1"/>
  <c r="N75" i="1"/>
  <c r="O75" i="1"/>
  <c r="P75" i="1"/>
  <c r="Q75" i="1"/>
  <c r="R75" i="1"/>
  <c r="S75" i="1"/>
  <c r="U75" i="1" s="1"/>
  <c r="W75" i="1" s="1"/>
  <c r="Y75" i="1" s="1"/>
  <c r="T75" i="1"/>
  <c r="V75" i="1" s="1"/>
  <c r="X75" i="1" s="1"/>
  <c r="G76" i="1"/>
  <c r="H76" i="1"/>
  <c r="I76" i="1"/>
  <c r="J76" i="1"/>
  <c r="K76" i="1"/>
  <c r="L76" i="1"/>
  <c r="M76" i="1"/>
  <c r="N76" i="1"/>
  <c r="O76" i="1"/>
  <c r="P76" i="1"/>
  <c r="Q76" i="1"/>
  <c r="R76" i="1"/>
  <c r="S76" i="1"/>
  <c r="T76" i="1"/>
  <c r="G77" i="1"/>
  <c r="H77" i="1"/>
  <c r="I77" i="1"/>
  <c r="J77" i="1"/>
  <c r="K77" i="1"/>
  <c r="L77" i="1"/>
  <c r="M77" i="1"/>
  <c r="N77" i="1"/>
  <c r="O77" i="1"/>
  <c r="P77" i="1"/>
  <c r="Q77" i="1"/>
  <c r="R77" i="1"/>
  <c r="S77" i="1"/>
  <c r="U77" i="1" s="1"/>
  <c r="W77" i="1" s="1"/>
  <c r="Y77" i="1" s="1"/>
  <c r="T77" i="1"/>
  <c r="V77" i="1" s="1"/>
  <c r="X77" i="1" s="1"/>
  <c r="T73" i="1"/>
  <c r="S73" i="1"/>
  <c r="R73" i="1"/>
  <c r="Q73" i="1"/>
  <c r="P73" i="1"/>
  <c r="O73" i="1"/>
  <c r="N73" i="1"/>
  <c r="M73" i="1"/>
  <c r="L73" i="1"/>
  <c r="K73" i="1"/>
  <c r="J73" i="1"/>
  <c r="I73" i="1"/>
  <c r="H73" i="1"/>
  <c r="G62" i="1"/>
  <c r="H62" i="1"/>
  <c r="I62" i="1"/>
  <c r="J62" i="1"/>
  <c r="K62" i="1"/>
  <c r="L62" i="1"/>
  <c r="M62" i="1"/>
  <c r="N62" i="1"/>
  <c r="O62" i="1"/>
  <c r="P62" i="1"/>
  <c r="Q62" i="1"/>
  <c r="R62" i="1"/>
  <c r="S62" i="1"/>
  <c r="T62" i="1"/>
  <c r="G63" i="1"/>
  <c r="H63" i="1"/>
  <c r="I63" i="1"/>
  <c r="J63" i="1"/>
  <c r="K63" i="1"/>
  <c r="L63" i="1"/>
  <c r="M63" i="1"/>
  <c r="N63" i="1"/>
  <c r="O63" i="1"/>
  <c r="P63" i="1"/>
  <c r="Q63" i="1"/>
  <c r="R63" i="1"/>
  <c r="S63" i="1"/>
  <c r="T63" i="1"/>
  <c r="G64" i="1"/>
  <c r="H64" i="1"/>
  <c r="I64" i="1"/>
  <c r="J64" i="1"/>
  <c r="K64" i="1"/>
  <c r="L64" i="1"/>
  <c r="M64" i="1"/>
  <c r="N64" i="1"/>
  <c r="O64" i="1"/>
  <c r="P64" i="1"/>
  <c r="Q64" i="1"/>
  <c r="R64" i="1"/>
  <c r="S64" i="1"/>
  <c r="T64" i="1"/>
  <c r="G65" i="1"/>
  <c r="H65" i="1"/>
  <c r="I65" i="1"/>
  <c r="J65" i="1"/>
  <c r="K65" i="1"/>
  <c r="L65" i="1"/>
  <c r="M65" i="1"/>
  <c r="N65" i="1"/>
  <c r="O65" i="1"/>
  <c r="P65" i="1"/>
  <c r="Q65" i="1"/>
  <c r="R65" i="1"/>
  <c r="S65" i="1"/>
  <c r="T65" i="1"/>
  <c r="G66" i="1"/>
  <c r="H66" i="1"/>
  <c r="I66" i="1"/>
  <c r="J66" i="1"/>
  <c r="K66" i="1"/>
  <c r="L66" i="1"/>
  <c r="M66" i="1"/>
  <c r="N66" i="1"/>
  <c r="O66" i="1"/>
  <c r="P66" i="1"/>
  <c r="Q66" i="1"/>
  <c r="R66" i="1"/>
  <c r="S66" i="1"/>
  <c r="T66" i="1"/>
  <c r="G67" i="1"/>
  <c r="H67" i="1"/>
  <c r="I67" i="1"/>
  <c r="J67" i="1"/>
  <c r="K67" i="1"/>
  <c r="L67" i="1"/>
  <c r="M67" i="1"/>
  <c r="N67" i="1"/>
  <c r="O67" i="1"/>
  <c r="P67" i="1"/>
  <c r="Q67" i="1"/>
  <c r="R67" i="1"/>
  <c r="S67" i="1"/>
  <c r="T67" i="1"/>
  <c r="G68" i="1"/>
  <c r="H68" i="1"/>
  <c r="I68" i="1"/>
  <c r="J68" i="1"/>
  <c r="K68" i="1"/>
  <c r="L68" i="1"/>
  <c r="M68" i="1"/>
  <c r="N68" i="1"/>
  <c r="O68" i="1"/>
  <c r="P68" i="1"/>
  <c r="Q68" i="1"/>
  <c r="R68" i="1"/>
  <c r="S68" i="1"/>
  <c r="T68" i="1"/>
  <c r="G69" i="1"/>
  <c r="H69" i="1"/>
  <c r="I69" i="1"/>
  <c r="J69" i="1"/>
  <c r="K69" i="1"/>
  <c r="L69" i="1"/>
  <c r="M69" i="1"/>
  <c r="N69" i="1"/>
  <c r="O69" i="1"/>
  <c r="P69" i="1"/>
  <c r="Q69" i="1"/>
  <c r="R69" i="1"/>
  <c r="S69" i="1"/>
  <c r="T69" i="1"/>
  <c r="G70" i="1"/>
  <c r="H70" i="1"/>
  <c r="I70" i="1"/>
  <c r="J70" i="1"/>
  <c r="K70" i="1"/>
  <c r="L70" i="1"/>
  <c r="M70" i="1"/>
  <c r="N70" i="1"/>
  <c r="O70" i="1"/>
  <c r="P70" i="1"/>
  <c r="Q70" i="1"/>
  <c r="R70" i="1"/>
  <c r="S70" i="1"/>
  <c r="T70" i="1"/>
  <c r="G71" i="1"/>
  <c r="H71" i="1"/>
  <c r="I71" i="1"/>
  <c r="J71" i="1"/>
  <c r="K71" i="1"/>
  <c r="L71" i="1"/>
  <c r="M71" i="1"/>
  <c r="N71" i="1"/>
  <c r="O71" i="1"/>
  <c r="P71" i="1"/>
  <c r="Q71" i="1"/>
  <c r="R71" i="1"/>
  <c r="S71" i="1"/>
  <c r="T71" i="1"/>
  <c r="G58" i="1"/>
  <c r="H58" i="1"/>
  <c r="I58" i="1"/>
  <c r="J58" i="1"/>
  <c r="K58" i="1"/>
  <c r="L58" i="1"/>
  <c r="M58" i="1"/>
  <c r="N58" i="1"/>
  <c r="O58" i="1"/>
  <c r="P58" i="1"/>
  <c r="Q58" i="1"/>
  <c r="R58" i="1"/>
  <c r="S58" i="1"/>
  <c r="T58" i="1"/>
  <c r="G59" i="1"/>
  <c r="H59" i="1"/>
  <c r="I59" i="1"/>
  <c r="J59" i="1"/>
  <c r="K59" i="1"/>
  <c r="L59" i="1"/>
  <c r="M59" i="1"/>
  <c r="N59" i="1"/>
  <c r="O59" i="1"/>
  <c r="P59" i="1"/>
  <c r="Q59" i="1"/>
  <c r="R59" i="1"/>
  <c r="S59" i="1"/>
  <c r="T59" i="1"/>
  <c r="G60" i="1"/>
  <c r="H60" i="1"/>
  <c r="I60" i="1"/>
  <c r="J60" i="1"/>
  <c r="K60" i="1"/>
  <c r="L60" i="1"/>
  <c r="M60" i="1"/>
  <c r="N60" i="1"/>
  <c r="O60" i="1"/>
  <c r="P60" i="1"/>
  <c r="Q60" i="1"/>
  <c r="R60" i="1"/>
  <c r="S60" i="1"/>
  <c r="T60" i="1"/>
  <c r="G61" i="1"/>
  <c r="H61" i="1"/>
  <c r="I61" i="1"/>
  <c r="J61" i="1"/>
  <c r="K61" i="1"/>
  <c r="L61" i="1"/>
  <c r="M61" i="1"/>
  <c r="N61" i="1"/>
  <c r="O61" i="1"/>
  <c r="P61" i="1"/>
  <c r="Q61" i="1"/>
  <c r="R61" i="1"/>
  <c r="S61" i="1"/>
  <c r="T61" i="1"/>
  <c r="L19" i="1"/>
  <c r="N19" i="1"/>
  <c r="O19" i="1"/>
  <c r="P19" i="1"/>
  <c r="Q19" i="1"/>
  <c r="R19" i="1"/>
  <c r="S19" i="1"/>
  <c r="T19" i="1"/>
  <c r="L20" i="1"/>
  <c r="N20" i="1"/>
  <c r="O20" i="1"/>
  <c r="P20" i="1"/>
  <c r="Q20" i="1"/>
  <c r="R20" i="1"/>
  <c r="S20" i="1"/>
  <c r="T20" i="1"/>
  <c r="L21" i="1"/>
  <c r="N21" i="1"/>
  <c r="O21" i="1"/>
  <c r="P21" i="1"/>
  <c r="Q21" i="1"/>
  <c r="R21" i="1"/>
  <c r="S21" i="1"/>
  <c r="T21" i="1"/>
  <c r="L10" i="1"/>
  <c r="N10" i="1"/>
  <c r="O10" i="1"/>
  <c r="P10" i="1"/>
  <c r="Q10" i="1"/>
  <c r="R10" i="1"/>
  <c r="S10" i="1"/>
  <c r="T10" i="1"/>
  <c r="V10" i="1" s="1"/>
  <c r="X10" i="1" s="1"/>
  <c r="L11" i="1"/>
  <c r="N11" i="1"/>
  <c r="O11" i="1"/>
  <c r="P11" i="1"/>
  <c r="Q11" i="1"/>
  <c r="R11" i="1"/>
  <c r="S11" i="1"/>
  <c r="W11" i="1" s="1"/>
  <c r="Y11" i="1" s="1"/>
  <c r="T11" i="1"/>
  <c r="L12" i="1"/>
  <c r="N12" i="1"/>
  <c r="O12" i="1"/>
  <c r="P12" i="1"/>
  <c r="Q12" i="1"/>
  <c r="R12" i="1"/>
  <c r="S12" i="1"/>
  <c r="T12" i="1"/>
  <c r="L31" i="1"/>
  <c r="N31" i="1"/>
  <c r="O31" i="1"/>
  <c r="P31" i="1"/>
  <c r="Q31" i="1"/>
  <c r="R31" i="1"/>
  <c r="S31" i="1"/>
  <c r="T31" i="1"/>
  <c r="L32" i="1"/>
  <c r="N32" i="1"/>
  <c r="O32" i="1"/>
  <c r="P32" i="1"/>
  <c r="Q32" i="1"/>
  <c r="R32" i="1"/>
  <c r="S32" i="1"/>
  <c r="T32" i="1"/>
  <c r="L33" i="1"/>
  <c r="N33" i="1"/>
  <c r="O33" i="1"/>
  <c r="P33" i="1"/>
  <c r="Q33" i="1"/>
  <c r="R33" i="1"/>
  <c r="S33" i="1"/>
  <c r="T33" i="1"/>
  <c r="L16" i="1"/>
  <c r="N16" i="1"/>
  <c r="O16" i="1"/>
  <c r="P16" i="1"/>
  <c r="Q16" i="1"/>
  <c r="R16" i="1"/>
  <c r="S16" i="1"/>
  <c r="T16" i="1"/>
  <c r="L17" i="1"/>
  <c r="N17" i="1"/>
  <c r="O17" i="1"/>
  <c r="P17" i="1"/>
  <c r="Q17" i="1"/>
  <c r="R17" i="1"/>
  <c r="S17" i="1"/>
  <c r="U17" i="1" s="1"/>
  <c r="W17" i="1" s="1"/>
  <c r="Y17" i="1" s="1"/>
  <c r="T17" i="1"/>
  <c r="V17" i="1" s="1"/>
  <c r="X17" i="1" s="1"/>
  <c r="L18" i="1"/>
  <c r="N18" i="1"/>
  <c r="O18" i="1"/>
  <c r="P18" i="1"/>
  <c r="Q18" i="1"/>
  <c r="R18" i="1"/>
  <c r="S18" i="1"/>
  <c r="W18" i="1" s="1"/>
  <c r="Y18" i="1" s="1"/>
  <c r="T18" i="1"/>
  <c r="L37" i="1"/>
  <c r="N37" i="1"/>
  <c r="O37" i="1"/>
  <c r="P37" i="1"/>
  <c r="Q37" i="1"/>
  <c r="R37" i="1"/>
  <c r="S37" i="1"/>
  <c r="T37" i="1"/>
  <c r="L38" i="1"/>
  <c r="N38" i="1"/>
  <c r="O38" i="1"/>
  <c r="P38" i="1"/>
  <c r="Q38" i="1"/>
  <c r="R38" i="1"/>
  <c r="S38" i="1"/>
  <c r="T38" i="1"/>
  <c r="L39" i="1"/>
  <c r="N39" i="1"/>
  <c r="O39" i="1"/>
  <c r="P39" i="1"/>
  <c r="Q39" i="1"/>
  <c r="R39" i="1"/>
  <c r="S39" i="1"/>
  <c r="T39" i="1"/>
  <c r="L22" i="1"/>
  <c r="N22" i="1"/>
  <c r="O22" i="1"/>
  <c r="P22" i="1"/>
  <c r="Q22" i="1"/>
  <c r="R22" i="1"/>
  <c r="S22" i="1"/>
  <c r="W22" i="1" s="1"/>
  <c r="Y22" i="1" s="1"/>
  <c r="T22" i="1"/>
  <c r="V22" i="1" s="1"/>
  <c r="X22" i="1" s="1"/>
  <c r="L23" i="1"/>
  <c r="N23" i="1"/>
  <c r="O23" i="1"/>
  <c r="P23" i="1"/>
  <c r="Q23" i="1"/>
  <c r="R23" i="1"/>
  <c r="S23" i="1"/>
  <c r="T23" i="1"/>
  <c r="V23" i="1" s="1"/>
  <c r="X23" i="1" s="1"/>
  <c r="L24" i="1"/>
  <c r="N24" i="1"/>
  <c r="O24" i="1"/>
  <c r="P24" i="1"/>
  <c r="Q24" i="1"/>
  <c r="R24" i="1"/>
  <c r="S24" i="1"/>
  <c r="T24" i="1"/>
  <c r="O25" i="1"/>
  <c r="P25" i="1"/>
  <c r="Q25" i="1"/>
  <c r="R25" i="1"/>
  <c r="S25" i="1"/>
  <c r="T25" i="1"/>
  <c r="L26" i="1"/>
  <c r="N26" i="1"/>
  <c r="O26" i="1"/>
  <c r="P26" i="1"/>
  <c r="Q26" i="1"/>
  <c r="R26" i="1"/>
  <c r="S26" i="1"/>
  <c r="T26" i="1"/>
  <c r="L27" i="1"/>
  <c r="N27" i="1"/>
  <c r="O27" i="1"/>
  <c r="P27" i="1"/>
  <c r="Q27" i="1"/>
  <c r="R27" i="1"/>
  <c r="S27" i="1"/>
  <c r="T27" i="1"/>
  <c r="L13" i="1"/>
  <c r="N13" i="1"/>
  <c r="O13" i="1"/>
  <c r="P13" i="1"/>
  <c r="Q13" i="1"/>
  <c r="R13" i="1"/>
  <c r="S13" i="1"/>
  <c r="T13" i="1"/>
  <c r="L14" i="1"/>
  <c r="N14" i="1"/>
  <c r="O14" i="1"/>
  <c r="P14" i="1"/>
  <c r="Q14" i="1"/>
  <c r="R14" i="1"/>
  <c r="S14" i="1"/>
  <c r="T14" i="1"/>
  <c r="V14" i="1" s="1"/>
  <c r="X14" i="1" s="1"/>
  <c r="L15" i="1"/>
  <c r="N15" i="1"/>
  <c r="O15" i="1"/>
  <c r="P15" i="1"/>
  <c r="Q15" i="1"/>
  <c r="R15" i="1"/>
  <c r="S15" i="1"/>
  <c r="W15" i="1" s="1"/>
  <c r="Y15" i="1" s="1"/>
  <c r="T15" i="1"/>
  <c r="X15" i="1" s="1"/>
  <c r="L28" i="1"/>
  <c r="N28" i="1"/>
  <c r="O28" i="1"/>
  <c r="P28" i="1"/>
  <c r="Q28" i="1"/>
  <c r="R28" i="1"/>
  <c r="S28" i="1"/>
  <c r="T28" i="1"/>
  <c r="L29" i="1"/>
  <c r="N29" i="1"/>
  <c r="O29" i="1"/>
  <c r="P29" i="1"/>
  <c r="Q29" i="1"/>
  <c r="R29" i="1"/>
  <c r="S29" i="1"/>
  <c r="T29" i="1"/>
  <c r="L36" i="1"/>
  <c r="N36" i="1"/>
  <c r="O36" i="1"/>
  <c r="P36" i="1"/>
  <c r="Q36" i="1"/>
  <c r="R36" i="1"/>
  <c r="S36" i="1"/>
  <c r="T36" i="1"/>
  <c r="L34" i="1"/>
  <c r="N34" i="1"/>
  <c r="O34" i="1"/>
  <c r="P34" i="1"/>
  <c r="Q34" i="1"/>
  <c r="R34" i="1"/>
  <c r="S34" i="1"/>
  <c r="T34" i="1"/>
  <c r="V34" i="1" s="1"/>
  <c r="X34" i="1" s="1"/>
  <c r="L35" i="1"/>
  <c r="N35" i="1"/>
  <c r="O35" i="1"/>
  <c r="P35" i="1"/>
  <c r="Q35" i="1"/>
  <c r="R35" i="1"/>
  <c r="S35" i="1"/>
  <c r="T35" i="1"/>
  <c r="L30" i="1"/>
  <c r="N30" i="1"/>
  <c r="O30" i="1"/>
  <c r="P30" i="1"/>
  <c r="Q30" i="1"/>
  <c r="R30" i="1"/>
  <c r="S30" i="1"/>
  <c r="T30" i="1"/>
  <c r="L40" i="1"/>
  <c r="N40" i="1"/>
  <c r="O40" i="1"/>
  <c r="P40" i="1"/>
  <c r="Q40" i="1"/>
  <c r="R40" i="1"/>
  <c r="S40" i="1"/>
  <c r="T40" i="1"/>
  <c r="L41" i="1"/>
  <c r="N41" i="1"/>
  <c r="O41" i="1"/>
  <c r="P41" i="1"/>
  <c r="Q41" i="1"/>
  <c r="R41" i="1"/>
  <c r="S41" i="1"/>
  <c r="T41" i="1"/>
  <c r="L42" i="1"/>
  <c r="N42" i="1"/>
  <c r="O42" i="1"/>
  <c r="P42" i="1"/>
  <c r="Q42" i="1"/>
  <c r="R42" i="1"/>
  <c r="S42" i="1"/>
  <c r="T42" i="1"/>
  <c r="L46" i="1"/>
  <c r="N46" i="1"/>
  <c r="O46" i="1"/>
  <c r="P46" i="1"/>
  <c r="Q46" i="1"/>
  <c r="R46" i="1"/>
  <c r="S46" i="1"/>
  <c r="T46" i="1"/>
  <c r="L47" i="1"/>
  <c r="N47" i="1"/>
  <c r="O47" i="1"/>
  <c r="P47" i="1"/>
  <c r="Q47" i="1"/>
  <c r="R47" i="1"/>
  <c r="S47" i="1"/>
  <c r="T47" i="1"/>
  <c r="V47" i="1" s="1"/>
  <c r="X47" i="1" s="1"/>
  <c r="L48" i="1"/>
  <c r="N48" i="1"/>
  <c r="O48" i="1"/>
  <c r="P48" i="1"/>
  <c r="Q48" i="1"/>
  <c r="R48" i="1"/>
  <c r="S48" i="1"/>
  <c r="U48" i="1" s="1"/>
  <c r="W48" i="1" s="1"/>
  <c r="Y48" i="1" s="1"/>
  <c r="T48" i="1"/>
  <c r="V48" i="1" s="1"/>
  <c r="X48" i="1" s="1"/>
  <c r="L43" i="1"/>
  <c r="N43" i="1"/>
  <c r="O43" i="1"/>
  <c r="P43" i="1"/>
  <c r="Q43" i="1"/>
  <c r="R43" i="1"/>
  <c r="S43" i="1"/>
  <c r="T43" i="1"/>
  <c r="L44" i="1"/>
  <c r="N44" i="1"/>
  <c r="O44" i="1"/>
  <c r="P44" i="1"/>
  <c r="Q44" i="1"/>
  <c r="R44" i="1"/>
  <c r="S44" i="1"/>
  <c r="T44" i="1"/>
  <c r="L45" i="1"/>
  <c r="N45" i="1"/>
  <c r="O45" i="1"/>
  <c r="P45" i="1"/>
  <c r="Q45" i="1"/>
  <c r="R45" i="1"/>
  <c r="S45" i="1"/>
  <c r="T45" i="1"/>
  <c r="L49" i="1"/>
  <c r="N49" i="1"/>
  <c r="O49" i="1"/>
  <c r="P49" i="1"/>
  <c r="Q49" i="1"/>
  <c r="R49" i="1"/>
  <c r="S49" i="1"/>
  <c r="W49" i="1" s="1"/>
  <c r="Y49" i="1" s="1"/>
  <c r="T49" i="1"/>
  <c r="L50" i="1"/>
  <c r="N50" i="1"/>
  <c r="O50" i="1"/>
  <c r="P50" i="1"/>
  <c r="Q50" i="1"/>
  <c r="R50" i="1"/>
  <c r="S50" i="1"/>
  <c r="T50" i="1"/>
  <c r="L51" i="1"/>
  <c r="N51" i="1"/>
  <c r="O51" i="1"/>
  <c r="P51" i="1"/>
  <c r="Q51" i="1"/>
  <c r="R51" i="1"/>
  <c r="S51" i="1"/>
  <c r="T51" i="1"/>
  <c r="L52" i="1"/>
  <c r="N52" i="1"/>
  <c r="O52" i="1"/>
  <c r="P52" i="1"/>
  <c r="Q52" i="1"/>
  <c r="R52" i="1"/>
  <c r="S52" i="1"/>
  <c r="T52" i="1"/>
  <c r="L53" i="1"/>
  <c r="N53" i="1"/>
  <c r="O53" i="1"/>
  <c r="P53" i="1"/>
  <c r="Q53" i="1"/>
  <c r="R53" i="1"/>
  <c r="S53" i="1"/>
  <c r="T53" i="1"/>
  <c r="L54" i="1"/>
  <c r="N54" i="1"/>
  <c r="O54" i="1"/>
  <c r="P54" i="1"/>
  <c r="Q54" i="1"/>
  <c r="R54" i="1"/>
  <c r="S54" i="1"/>
  <c r="T54" i="1"/>
  <c r="L8" i="1"/>
  <c r="N8" i="1"/>
  <c r="O8" i="1"/>
  <c r="Q8" i="1"/>
  <c r="R8" i="1"/>
  <c r="S8" i="1"/>
  <c r="W8" i="1" s="1"/>
  <c r="Y8" i="1" s="1"/>
  <c r="T8" i="1"/>
  <c r="L9" i="1"/>
  <c r="N9" i="1"/>
  <c r="O9" i="1"/>
  <c r="P9" i="1"/>
  <c r="Q9" i="1"/>
  <c r="R9" i="1"/>
  <c r="S9" i="1"/>
  <c r="T9" i="1"/>
  <c r="X9" i="1" s="1"/>
  <c r="T7" i="1"/>
  <c r="S7" i="1"/>
  <c r="R7" i="1"/>
  <c r="Q7" i="1"/>
  <c r="P7" i="1"/>
  <c r="O7" i="1"/>
  <c r="N7" i="1"/>
  <c r="L7" i="1"/>
  <c r="K8" i="1"/>
  <c r="K9" i="1"/>
  <c r="K19" i="1"/>
  <c r="K20" i="1"/>
  <c r="K21" i="1"/>
  <c r="K10" i="1"/>
  <c r="K11" i="1"/>
  <c r="K12" i="1"/>
  <c r="K31" i="1"/>
  <c r="K32" i="1"/>
  <c r="K33" i="1"/>
  <c r="K16" i="1"/>
  <c r="K17" i="1"/>
  <c r="K18" i="1"/>
  <c r="K37" i="1"/>
  <c r="K38" i="1"/>
  <c r="K39" i="1"/>
  <c r="K22" i="1"/>
  <c r="K23" i="1"/>
  <c r="K24" i="1"/>
  <c r="K26" i="1"/>
  <c r="K27" i="1"/>
  <c r="K13" i="1"/>
  <c r="K14" i="1"/>
  <c r="K15" i="1"/>
  <c r="K28" i="1"/>
  <c r="K29" i="1"/>
  <c r="K36" i="1"/>
  <c r="K34" i="1"/>
  <c r="K35" i="1"/>
  <c r="K30" i="1"/>
  <c r="K40" i="1"/>
  <c r="K41" i="1"/>
  <c r="K42" i="1"/>
  <c r="K46" i="1"/>
  <c r="K47" i="1"/>
  <c r="K48" i="1"/>
  <c r="K43" i="1"/>
  <c r="K44" i="1"/>
  <c r="K45" i="1"/>
  <c r="K49" i="1"/>
  <c r="K50" i="1"/>
  <c r="K51" i="1"/>
  <c r="K52" i="1"/>
  <c r="K53" i="1"/>
  <c r="K54" i="1"/>
  <c r="K7" i="1"/>
  <c r="J8" i="1"/>
  <c r="J9" i="1"/>
  <c r="J19" i="1"/>
  <c r="J20" i="1"/>
  <c r="J21" i="1"/>
  <c r="J10" i="1"/>
  <c r="J11" i="1"/>
  <c r="J12" i="1"/>
  <c r="J31" i="1"/>
  <c r="J32" i="1"/>
  <c r="J33" i="1"/>
  <c r="J16" i="1"/>
  <c r="V16" i="1" s="1"/>
  <c r="X16" i="1" s="1"/>
  <c r="J17" i="1"/>
  <c r="J18" i="1"/>
  <c r="J37" i="1"/>
  <c r="J38" i="1"/>
  <c r="J39" i="1"/>
  <c r="J22" i="1"/>
  <c r="J23" i="1"/>
  <c r="J24" i="1"/>
  <c r="J26" i="1"/>
  <c r="J27" i="1"/>
  <c r="J13" i="1"/>
  <c r="J14" i="1"/>
  <c r="J15" i="1"/>
  <c r="J28" i="1"/>
  <c r="J29" i="1"/>
  <c r="J36" i="1"/>
  <c r="J34" i="1"/>
  <c r="J35" i="1"/>
  <c r="J30" i="1"/>
  <c r="V30" i="1" s="1"/>
  <c r="X30" i="1" s="1"/>
  <c r="J40" i="1"/>
  <c r="J41" i="1"/>
  <c r="J42" i="1"/>
  <c r="J46" i="1"/>
  <c r="J47" i="1"/>
  <c r="J48" i="1"/>
  <c r="J43" i="1"/>
  <c r="J44" i="1"/>
  <c r="J45" i="1"/>
  <c r="J49" i="1"/>
  <c r="J50" i="1"/>
  <c r="J51" i="1"/>
  <c r="J52" i="1"/>
  <c r="J53" i="1"/>
  <c r="J54" i="1"/>
  <c r="J7" i="1"/>
  <c r="I8" i="1"/>
  <c r="I9" i="1"/>
  <c r="I19" i="1"/>
  <c r="I20" i="1"/>
  <c r="I21" i="1"/>
  <c r="I10" i="1"/>
  <c r="I11" i="1"/>
  <c r="I12" i="1"/>
  <c r="I31" i="1"/>
  <c r="I32" i="1"/>
  <c r="I33" i="1"/>
  <c r="I16" i="1"/>
  <c r="I17" i="1"/>
  <c r="I18" i="1"/>
  <c r="I37" i="1"/>
  <c r="I38" i="1"/>
  <c r="I39" i="1"/>
  <c r="I22" i="1"/>
  <c r="I23" i="1"/>
  <c r="I24" i="1"/>
  <c r="W24" i="1" s="1"/>
  <c r="Y24" i="1" s="1"/>
  <c r="I26" i="1"/>
  <c r="I27" i="1"/>
  <c r="I13" i="1"/>
  <c r="W13" i="1" s="1"/>
  <c r="Y13" i="1" s="1"/>
  <c r="I14" i="1"/>
  <c r="I15" i="1"/>
  <c r="I28" i="1"/>
  <c r="I29" i="1"/>
  <c r="I36" i="1"/>
  <c r="I34" i="1"/>
  <c r="I35" i="1"/>
  <c r="I30" i="1"/>
  <c r="W30" i="1" s="1"/>
  <c r="Y30" i="1" s="1"/>
  <c r="I40" i="1"/>
  <c r="I41" i="1"/>
  <c r="I42" i="1"/>
  <c r="I46" i="1"/>
  <c r="W46" i="1" s="1"/>
  <c r="I47" i="1"/>
  <c r="I48" i="1"/>
  <c r="I43" i="1"/>
  <c r="I44" i="1"/>
  <c r="I45" i="1"/>
  <c r="I49" i="1"/>
  <c r="I50" i="1"/>
  <c r="I51" i="1"/>
  <c r="I52" i="1"/>
  <c r="I53" i="1"/>
  <c r="I54" i="1"/>
  <c r="I7" i="1"/>
  <c r="H26" i="1"/>
  <c r="H27" i="1"/>
  <c r="H13" i="1"/>
  <c r="H14" i="1"/>
  <c r="H15" i="1"/>
  <c r="H28" i="1"/>
  <c r="H29" i="1"/>
  <c r="H36" i="1"/>
  <c r="H34" i="1"/>
  <c r="H35" i="1"/>
  <c r="H30" i="1"/>
  <c r="H40" i="1"/>
  <c r="H41" i="1"/>
  <c r="H42" i="1"/>
  <c r="H46" i="1"/>
  <c r="H47" i="1"/>
  <c r="H48" i="1"/>
  <c r="H43" i="1"/>
  <c r="H44" i="1"/>
  <c r="H45" i="1"/>
  <c r="H49" i="1"/>
  <c r="H50" i="1"/>
  <c r="H51" i="1"/>
  <c r="H52" i="1"/>
  <c r="H53" i="1"/>
  <c r="H54" i="1"/>
  <c r="H22" i="1"/>
  <c r="H23" i="1"/>
  <c r="H24" i="1"/>
  <c r="H37" i="1"/>
  <c r="H38" i="1"/>
  <c r="H39" i="1"/>
  <c r="H16" i="1"/>
  <c r="H17" i="1"/>
  <c r="H18" i="1"/>
  <c r="H31" i="1"/>
  <c r="H32" i="1"/>
  <c r="H33" i="1"/>
  <c r="H10" i="1"/>
  <c r="H11" i="1"/>
  <c r="H12" i="1"/>
  <c r="H19" i="1"/>
  <c r="H20" i="1"/>
  <c r="H21" i="1"/>
  <c r="H8" i="1"/>
  <c r="H9" i="1"/>
  <c r="H7" i="1"/>
  <c r="G53" i="1"/>
  <c r="G54" i="1"/>
  <c r="G31" i="1"/>
  <c r="G32" i="1"/>
  <c r="G33" i="1"/>
  <c r="G16" i="1"/>
  <c r="G17" i="1"/>
  <c r="G18" i="1"/>
  <c r="G37" i="1"/>
  <c r="G38" i="1"/>
  <c r="G39" i="1"/>
  <c r="G22" i="1"/>
  <c r="G23" i="1"/>
  <c r="G24" i="1"/>
  <c r="G26" i="1"/>
  <c r="G27" i="1"/>
  <c r="G13" i="1"/>
  <c r="G14" i="1"/>
  <c r="G15" i="1"/>
  <c r="G28" i="1"/>
  <c r="G29" i="1"/>
  <c r="G36" i="1"/>
  <c r="G34" i="1"/>
  <c r="G35" i="1"/>
  <c r="G30" i="1"/>
  <c r="G40" i="1"/>
  <c r="G41" i="1"/>
  <c r="G42" i="1"/>
  <c r="G46" i="1"/>
  <c r="G47" i="1"/>
  <c r="G48" i="1"/>
  <c r="G43" i="1"/>
  <c r="G44" i="1"/>
  <c r="G45" i="1"/>
  <c r="G49" i="1"/>
  <c r="G50" i="1"/>
  <c r="G51" i="1"/>
  <c r="G52" i="1"/>
  <c r="G20" i="1"/>
  <c r="G21" i="1"/>
  <c r="G10" i="1"/>
  <c r="V86" i="1"/>
  <c r="X86" i="1" s="1"/>
  <c r="U86" i="1"/>
  <c r="W86" i="1" s="1"/>
  <c r="Y86" i="1" s="1"/>
  <c r="V74" i="1"/>
  <c r="X74" i="1" s="1"/>
  <c r="U76" i="1"/>
  <c r="W76" i="1" s="1"/>
  <c r="Y76" i="1" s="1"/>
  <c r="V76" i="1"/>
  <c r="X76" i="1" s="1"/>
  <c r="V73" i="1"/>
  <c r="X73" i="1" s="1"/>
  <c r="U73" i="1"/>
  <c r="W73" i="1" s="1"/>
  <c r="Y73" i="1" s="1"/>
  <c r="V50" i="1"/>
  <c r="X50" i="1" s="1"/>
  <c r="W34" i="1"/>
  <c r="Y34" i="1" s="1"/>
  <c r="V18" i="1"/>
  <c r="X18" i="1" s="1"/>
  <c r="G9" i="1"/>
  <c r="W9" i="1" s="1"/>
  <c r="Y9" i="1" s="1"/>
  <c r="X8" i="1"/>
  <c r="G8" i="1"/>
  <c r="G7" i="1"/>
  <c r="G11" i="1"/>
  <c r="V11" i="1"/>
  <c r="X11" i="1" s="1"/>
  <c r="G12" i="1"/>
  <c r="G73" i="1"/>
  <c r="H55" i="1"/>
  <c r="I55" i="1"/>
  <c r="I5" i="1"/>
  <c r="I4" i="1"/>
  <c r="H5" i="1"/>
  <c r="H4" i="1"/>
  <c r="K5" i="1"/>
  <c r="J5" i="1" a="1"/>
  <c r="J5" i="1" s="1"/>
  <c r="K4" i="1"/>
  <c r="J4" i="1" a="1"/>
  <c r="J4" i="1" s="1"/>
  <c r="E62" i="1"/>
  <c r="V12" i="1" l="1"/>
  <c r="X12" i="1" s="1"/>
  <c r="V24" i="1"/>
  <c r="X24" i="1" s="1"/>
  <c r="V13" i="1"/>
  <c r="X13" i="1" s="1"/>
  <c r="V51" i="1"/>
  <c r="X51" i="1" s="1"/>
  <c r="V46" i="1"/>
  <c r="X46" i="1" s="1"/>
  <c r="V35" i="1"/>
  <c r="X35" i="1" s="1"/>
  <c r="U47" i="1"/>
  <c r="W47" i="1" s="1"/>
  <c r="Y47" i="1" s="1"/>
  <c r="U14" i="1"/>
  <c r="W14" i="1" s="1"/>
  <c r="Y14" i="1" s="1"/>
  <c r="W10" i="1"/>
  <c r="Y10" i="1" s="1"/>
  <c r="X49" i="1"/>
  <c r="X7" i="1"/>
  <c r="W51" i="1"/>
  <c r="Y51" i="1" s="1"/>
  <c r="W16" i="1"/>
  <c r="Y16" i="1" s="1"/>
  <c r="W12" i="1"/>
  <c r="Y12" i="1" s="1"/>
  <c r="W50" i="1"/>
  <c r="Y50" i="1" s="1"/>
  <c r="U35" i="1"/>
  <c r="W35" i="1" s="1"/>
  <c r="Y35" i="1" s="1"/>
  <c r="W23" i="1"/>
  <c r="Y23" i="1" s="1"/>
  <c r="W7" i="1"/>
  <c r="Y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<sst xmlns="http://schemas.openxmlformats.org/spreadsheetml/2006/main" count="281" uniqueCount="206">
  <si>
    <t>INGREDIENTS</t>
  </si>
  <si>
    <t>ALLERGENES</t>
  </si>
  <si>
    <t>Lait</t>
  </si>
  <si>
    <t>Blé/Gluten</t>
  </si>
  <si>
    <t>Arachide</t>
  </si>
  <si>
    <t>Céleri</t>
  </si>
  <si>
    <t>Crustacé</t>
  </si>
  <si>
    <t>Fruits à coque</t>
  </si>
  <si>
    <t>Œuf</t>
  </si>
  <si>
    <t>Sulfites</t>
  </si>
  <si>
    <t>Soja</t>
  </si>
  <si>
    <t>Sésame</t>
  </si>
  <si>
    <t>Poisson</t>
  </si>
  <si>
    <t>Moutarde</t>
  </si>
  <si>
    <t>Lupin</t>
  </si>
  <si>
    <t>Mollusque</t>
  </si>
  <si>
    <t>Végétarien</t>
  </si>
  <si>
    <t>Porc</t>
  </si>
  <si>
    <t>Alcool</t>
  </si>
  <si>
    <t>Lait Cru</t>
  </si>
  <si>
    <t>•</t>
  </si>
  <si>
    <t>Apéro Afterwork 
(avec porc)</t>
  </si>
  <si>
    <t>Apéro Afterwork 
(sans porc)</t>
  </si>
  <si>
    <t>Plateaux mini sandwiches</t>
  </si>
  <si>
    <t>Plateaux salades</t>
  </si>
  <si>
    <t xml:space="preserve">Plateaux à la carte Apéro </t>
  </si>
  <si>
    <t xml:space="preserve">Dernière minute  Poisson
</t>
  </si>
  <si>
    <t xml:space="preserve">Dernière minute  Végétarien </t>
  </si>
  <si>
    <t>Pains traditionnel individuel</t>
  </si>
  <si>
    <t>Eau, farine, levure, sel</t>
  </si>
  <si>
    <t>Eau, farine, levure, sel, sésame</t>
  </si>
  <si>
    <t>Pain traditionnel individuel _ Nature</t>
  </si>
  <si>
    <t>Pain traditionnel individuel _ Sésame</t>
  </si>
  <si>
    <t>Gluten, sésame</t>
  </si>
  <si>
    <t>Plateaux Desserts</t>
  </si>
  <si>
    <t>Grazing platters</t>
  </si>
  <si>
    <t>Soja, fruits à coque, œuf, lait, gluten, sulfites</t>
  </si>
  <si>
    <t>Fruits à coque, gluten, lait, sésame, moutarde</t>
  </si>
  <si>
    <t>Céleri, gluten, sésame, lait, soja</t>
  </si>
  <si>
    <t>Fruits à coque, gluten, sésame, lait, moutarde, sulfites</t>
  </si>
  <si>
    <t>Trilogie de fromages</t>
  </si>
  <si>
    <t>Lait, fruits à coque, sulfites</t>
  </si>
  <si>
    <t>Camembert, Sainte Maure de Touraine, Comté</t>
  </si>
  <si>
    <t>Camembert (lait cru de vache, ferments lactiques, sel, présure), Sainte Maure (lait de chèvre AOP cru, sel, présure, ferments, charbon végéta)l, Comté (Lait cru, sel, ferments lactiques, présure animale), mesclun, piment d'Espelette, noix, raisins secs, baies de Goji</t>
  </si>
  <si>
    <t>Abricots secs, coppa, carotte, chèvre frais, curry, comté, crackers fromage et graines bio, fleurs comestibles, gouda au cumin, houmous, curcuma, jambon aux herbes, noix de cajou, radis noir, spianata, tomates cerises</t>
  </si>
  <si>
    <t>Grazing Platters</t>
  </si>
  <si>
    <t>Opale</t>
  </si>
  <si>
    <t>Topaze</t>
  </si>
  <si>
    <t>Emeraude
(végétarien, sans œuf)</t>
  </si>
  <si>
    <t>Quartz
(sucré)</t>
  </si>
  <si>
    <t>Abricots secs, carotte, noix de pécan, chèvre frais, fleurs séchées comestibles, chou fleur, fleurs comestibles, houmous, speck, jambon aux herbes, mimolette, mini crackers bio tomate mozzarella, Neufchâtel, radis noir, spianata, tapenade de carottes (ricotta, carotte, huile de colza, jus de citron , carvi, ail, épices harissa)</t>
  </si>
  <si>
    <t>Brillât Savarin, concombre, crackers fromage et graines, crème d'asperge, fenouil, fleurs comestibles, fèves de soja, olives vertes, radis green meat, Régal de Bourgogne, chou romanesco, Saint Félicien, dip d'edamame à la menthe, céleri branche</t>
  </si>
  <si>
    <t>Améthyste
(sans porc)</t>
  </si>
  <si>
    <t>Bresaola, noix de pécan, chèvre frais, fleurs séchées, chou fleur, crackers fromage et graines, dattes, fleurs comestibles, fromage bleu, betterave, cumin, eau des pois chiche, huile d'olive, jus de citron jaune, paprika doux, pois chiche; purée de sésame, sel, noisettes, pastrami, radis, raisin noir, Régal de Bourgogne aux cranberries, ail, figues séchées, huile d'olive, olives noires, vinaigre balsamique</t>
  </si>
  <si>
    <t>Nos produits sont élaborés dans des sites de production travaillant avec l'ensemble des allergènes majeurs (traces possibles).</t>
  </si>
  <si>
    <t xml:space="preserve">Dernière minute  
Poulet
</t>
  </si>
  <si>
    <t>Gluten</t>
  </si>
  <si>
    <t xml:space="preserve">Pâtes de fruits : purées de fruits (abricots, pommes, ananas, framboises, cassis, poires), sucre, sirop de glucose, pectine, jus de citron, arômes naturels // Perles de chocolat au lait : chocolat au lait, arôme naturel de vanille, cacao, céréale (farine de riz, farine de maïs, sucre, poudre à lever : bicarbonate de sodium, sel, huile de tournesol, lécithine de tournesol), sucre pétillant, gomme arabique, shellac, sucre, sirop de glucose // Mini nonettes orange : farine de blé, marmelade d’orange, pectine, acide citrique, huile essentielle d’orange, miel, sucre, œuf, poudre à lever (carbonates de sodium, carbonates d’ammonium), arôme naturel d’orange // Mini nonettes myrtille : farine de blé, fourrage à la myrtille (sirop de glucose-fructose, saccharose, purée de myrtilles), pulpe concentrée de myrtille, arôme, pectine, acide citrique, sorbate de potassium, lactate de calcium, citrates de sodium, miel, sucre, œuf, poudres à lever (carbonates de sodium, carbonates d’ammonium), arôme naturel d’orange // Croquant de Cordes : sucre, amandes, farine de blé, œuf // Madeleine à la vanille : farine de blé, œuf, sucre, beurre, lait, sorbitol, glycérol, amidon de maïs, sirop de glucose, poudres à lever: diphosphate et carbonate de sodium, arôme naturel de vanille, arômes naturels, sel, sorbate de potassium, lécithine de tournesol, vanille // Berlingots : Sucre, sirop de glucose de blé, acide citrique, arômes // Denrées alimentaires colorantes : carotte, cassis, hibiscus, jus de pomme, citron, curcuma, paprika, spiruline // Calissons : amandes, fruits confits (melon, écorces d'orange), sirop de glucose-fructose, sucre, œuf, pain azyme (fécule de pomme de terre, huile de tournesol), extrait de quiniquina (quinine), extrait d'amande amère, extrait de gentiane // Touron dur : amandes, sucre, miel, œuf, stabilisant E471
Nougat de Montélimar : sucre, amandes, sirop de glucose, miel, pistache, œuf, pain azyme (eau, fécule, huile végétale), arôme de vanille naturelle // Noisettes enrobées 3 chocolats : Noisette, chocolat noir, chocolat au lait, chocolat blanc, gomme arabique, sucre, sirop de glucose, eau, huile de de noix de coco, gomme laque, éthanol // dattes, myrtilles, fleurs comestibles </t>
  </si>
  <si>
    <t>Dernières Minutes automne / hiver 2024</t>
  </si>
  <si>
    <t>Pain traditionnel</t>
  </si>
  <si>
    <t>Apéro du Monde</t>
  </si>
  <si>
    <t xml:space="preserve">Finger Food </t>
  </si>
  <si>
    <t>Buffets</t>
  </si>
  <si>
    <t>Plateaux repas</t>
  </si>
  <si>
    <t>Pommes vapeurs à la libanaise</t>
  </si>
  <si>
    <t>Butternut grillée et huile parfumée</t>
  </si>
  <si>
    <t>Cookie très gourmand au praliné</t>
  </si>
  <si>
    <t>Fondant marron chocolat</t>
  </si>
  <si>
    <t>Légumes grillés, cantal et huile de thym</t>
  </si>
  <si>
    <t>Tarte caramel au beurre salé et chocolat au lait</t>
  </si>
  <si>
    <t>Taboulé de chou-fleur, yaourt frais au zaatar et citron</t>
  </si>
  <si>
    <t>Crumble de poire aux amandes et graines de chia</t>
  </si>
  <si>
    <t>Quinoa aux agrumes et fenouil</t>
  </si>
  <si>
    <t>Sésame, sulfites, fruits à coque</t>
  </si>
  <si>
    <t>Sésame, lait</t>
  </si>
  <si>
    <t>Champignons de Paris, ail, huile de tournesol, sel, poivre, féta grecque AOP, yaourt grec, huile d'olive, Pulco citron jaune, zaatar</t>
  </si>
  <si>
    <t>Lait, œuf, sulfites</t>
  </si>
  <si>
    <t>Œuf, lait, crème fraiche, Maïzena, sel, poivre, brocoli, cheddar, lentilles, échalote, ail, carotte, oignon, potimarron, huile d'olive, herbes de Provence</t>
  </si>
  <si>
    <t>Œuf, moutarde, soja, sésame, sulfites</t>
  </si>
  <si>
    <t>Lait, gluten, œuf</t>
  </si>
  <si>
    <t>Œuf, moutarde, sulfites</t>
  </si>
  <si>
    <t>Ciboulette, poireau, œuf bio, huile de tournesol, vinaigre de Xérès, moutarde de Dijon, échalote, sel, poivre</t>
  </si>
  <si>
    <t>Moutarde, sulfites, poisson, fruits à coque</t>
  </si>
  <si>
    <t>Lait, gluten, œuf, fruits à coque, poisson, soja</t>
  </si>
  <si>
    <t>Noix de pécan, beurre, sel, sucre, farine, poudre de lait, œuf, beurre, cassonade, fleur de sel de Guérande, chocolat blanc, crème liquide, vanille, gélatine de poisson</t>
  </si>
  <si>
    <t>Lait, moutarde, sulfites</t>
  </si>
  <si>
    <t>Panais, carotte, chèvre frais, huile de tournesol, vinaigre de sucre, moutarde de Dijon, sel, poivre, miel</t>
  </si>
  <si>
    <t>Salade de carotte et panais râpés, chèvre frais et vinaigrette au miel</t>
  </si>
  <si>
    <t>Lait, œuf, poisson, moutarde, sulfites</t>
  </si>
  <si>
    <t>Poire pochée, ganache montée et streusel</t>
  </si>
  <si>
    <t>Lait, gluten, poisson, sulfites</t>
  </si>
  <si>
    <t>Dos de lieu, échalote, farine, vin blanc, crème liquide, beurre, fumet de poisson, sel, poivre, thym, romarin, laurier, lentilles, ail, carotte, panais, patate douce, oignon, olives noires, huile d'olive</t>
  </si>
  <si>
    <t>Lait, gluten, œuf, soja, fruits à coque</t>
  </si>
  <si>
    <t>Noisettes, beurre, sucre, cassonade, vanille, œuf, farine, chocolat noir</t>
  </si>
  <si>
    <t>Lait, sulfites, œuf, moutarde</t>
  </si>
  <si>
    <t>Lait, soja, œuf, fruits à coque</t>
  </si>
  <si>
    <t>Crème de marron, beurre, œuf, sucre, fleur de sel de Guérande, chocolat noir</t>
  </si>
  <si>
    <t>Clafoutis brocolis cheddar, mesclun</t>
  </si>
  <si>
    <t>Mesclun, œuf, lait, crème fraiche, Maïzena, sel, poivre, brocolis, cheddar</t>
  </si>
  <si>
    <t>Gluten, sulfites, céleri</t>
  </si>
  <si>
    <t>Filet de poulet, pommes de terre grenaille, huile d'olive extra vierge, romarin, sel, poivre, persil, carcasse de poulet, beurre, échalote, champignons de Paris, carotte, vin blanc, tomates concassées, sel, poivre, cerfeuil, fond blanc de volaille, farine, thym, laurier, muscade</t>
  </si>
  <si>
    <t>Lait, sésame</t>
  </si>
  <si>
    <t>Champignons snackés, crème de feta et zaatar</t>
  </si>
  <si>
    <t>Champignons de Paris, ail, huile de tournesol, sel, poivre, féta grecque AOP, yaourt grec, huile d'olive extra vierge, Pulco citron jaune, zaatar</t>
  </si>
  <si>
    <t>Lait, sulfites, fruits à coque</t>
  </si>
  <si>
    <t>Lait, gluten, œuf, fruits à coque, soja, poisson</t>
  </si>
  <si>
    <t>Grué de cacao, cerises amarena, amande, beurre, chocolat noir, œuf, miel, sucre, farine, poudre à lever, cacao en poudre, crème liquide, purée de griotte, pectine, mascarpone, gélatine de poisson</t>
  </si>
  <si>
    <t>Lait, gluten, œuf, sulfites, céleri</t>
  </si>
  <si>
    <t>Lait, fruits à coque</t>
  </si>
  <si>
    <t>Carotte, huile d'olive extra vierge, jus d'orange, ail, sel, poivre, marrons entiers, lait, thym, laurier, crème liquide, beurre</t>
  </si>
  <si>
    <t>Lait, gluten, poisson</t>
  </si>
  <si>
    <t>Lait, gluten, sulfites, œuf, fruits à coque</t>
  </si>
  <si>
    <t>Grué de cacao bio, beurre, sucre, amande, œuf, farine, sel, extrait de vanille, crème liquide, glucose, chocolat au lait, noisettes, fleur de sel de Guérande</t>
  </si>
  <si>
    <t>Poire, sucre, beurre, Pulco citron jaune, graines de chia, farine, semoule extra fine</t>
  </si>
  <si>
    <t>n/a</t>
  </si>
  <si>
    <t>Quinoa, fenouil, orange, pamplemousse, coriandre moulue, huile d'olive extra vierge, sel</t>
  </si>
  <si>
    <t>Filet de volaille jaune aux herbes, salade de chou, mayonnaise à l'estragon</t>
  </si>
  <si>
    <t>Moutarde, sulfites, œuf</t>
  </si>
  <si>
    <t>Filet de poulet, huile d'olive extra vierge, sel, poivre, thym, sauge, estragon, chou blanc, jaune d'œuf, moutarde, huile de pépins de raisin, piment d'Espelette</t>
  </si>
  <si>
    <t>Lait, gluten, fruits à coque, sulfites, œuf, soja</t>
  </si>
  <si>
    <t>Lait, gluten, œufs</t>
  </si>
  <si>
    <t>Lait, gluten, fruits à coque</t>
  </si>
  <si>
    <t>Lait, sulfites</t>
  </si>
  <si>
    <t>Fruits à coque, soja</t>
  </si>
  <si>
    <t>Amande, cacao en poudre, chocolat noir, farine de riz, sucre, margarine sans lactose, tofu, fleur de sel de Guérande, crème Végétop, sirop d'agave</t>
  </si>
  <si>
    <t>Lait, gluten, fruits à coque, soja, œuf</t>
  </si>
  <si>
    <t>Chocolat noir, œuf, sucre, amande, farine, beurre, sel, extrait de café, crème liquide, huile de pépins de raisin, eau, amaretto, Nescafé</t>
  </si>
  <si>
    <t>Noix, eau, beurre, sel, sucre, farine, poudre de lait, œuf, amandes, fleur de sel de Guérande, chocolat blanc, crème liquide, extrait de vanille, gélatine de poisson</t>
  </si>
  <si>
    <t>Lait, fruits à coque, soja, œuf, sulfites</t>
  </si>
  <si>
    <t>Chocolat noir, fève tonka, sucre, amande, farine, cacao, sel, beurre, œuf, lait, crème liquide, glucose, eau, chocolat au lait, beurre</t>
  </si>
  <si>
    <t>Terrine moelleuse de poisson, fondue de poireaux, riz au citron</t>
  </si>
  <si>
    <t>Casarecce aux brocolis, patate douce, champignons et crème de gorgonzola</t>
  </si>
  <si>
    <t>Casarecce aux brocolis et crème de gorgonzola
(Végétarien)</t>
  </si>
  <si>
    <t>Salade bistrot gourmande
(Sans gluten)</t>
  </si>
  <si>
    <t>Filet de poulet chasseur, pommes grenailles et poêlée de saison</t>
  </si>
  <si>
    <t>Emincé de poulet sauce barbecue, brocolis et crémeux de patate douce</t>
  </si>
  <si>
    <t>Moutarde, sulfites, fruits à coque, œuf</t>
  </si>
  <si>
    <t>Filet de poulet, moutarde de Dijon, huile de pépins de raisin, mélange cajun, ail en poudre, sel, poivre noir, panais, carotte, noix de pécan, pomme de terre, carotte, œuf, sucre, vinaigre de riz, huile de tournesol, vinaigre de cidre, miel</t>
  </si>
  <si>
    <t>Patate douce épicée et burratina crémeuse</t>
  </si>
  <si>
    <t>Taboulé de chou-fleur, yaourt frais au zaatar 
by 
Guillaume Goupil</t>
  </si>
  <si>
    <t>Filet de volaille jaune aux herbes
by
Guillaume Goupil</t>
  </si>
  <si>
    <t>Tartare léger kaki, kiwi</t>
  </si>
  <si>
    <t>Mix de champignons laqués à la pékinoise, aïoli au sésame, panais et patate douce rôtis</t>
  </si>
  <si>
    <t>Cheesecake aux pommes caramélisées</t>
  </si>
  <si>
    <t>Kaki, kiwi</t>
  </si>
  <si>
    <t xml:space="preserve">Chou délicieux, ganache montée vanille-pécan </t>
  </si>
  <si>
    <t>L'indémodable opéra</t>
  </si>
  <si>
    <t>Paris Brest twisté aux noix</t>
  </si>
  <si>
    <t>L'exquise forêt noire</t>
  </si>
  <si>
    <t>Tartelette du chef chocolat-tonka</t>
  </si>
  <si>
    <t>Casarecce, noix, crème liquide, gorgonzola AOP, poivre, basilic, coriandre, beurre, ail, noisette, sel, muscade, patate douce, huile de tournesol, paprika fumé, cumin, coriandre moulue, sumac, champignons de Paris, pleurote, ail, romarin, poivre</t>
  </si>
  <si>
    <t>Potimarron, huile d'olive extra vierge, ail en poudre, sel, oignons frits, huile de tournesol, mélange cajun</t>
  </si>
  <si>
    <t>Brocoli, huile de tournesol, ail, Pulco citron jaune, ciboulette, ricotta</t>
  </si>
  <si>
    <t>Gluten, sulfites, moutarde</t>
  </si>
  <si>
    <t>Emincé de poulet sauce BBQ et patate douce</t>
  </si>
  <si>
    <t>Tendre filet de poulet cajun, salade japonaise
(sans gluten)</t>
  </si>
  <si>
    <r>
      <rPr>
        <sz val="10"/>
        <rFont val="Open Sans Light"/>
        <family val="2"/>
      </rPr>
      <t>Gluten,</t>
    </r>
    <r>
      <rPr>
        <sz val="10"/>
        <color theme="1"/>
        <rFont val="Open Sans Light"/>
        <family val="2"/>
      </rPr>
      <t xml:space="preserve"> lait, poisson, sulfites</t>
    </r>
  </si>
  <si>
    <t>Œuf bio, piment d'Espelette, salade jeunes pousses, moutarde de Dijon, huile de tournesol, Pulco citron jaune, ciboulette</t>
  </si>
  <si>
    <t>Clafoutis au brocolis et cheddar, lentilles noires, potimarron fondant</t>
  </si>
  <si>
    <t xml:space="preserve">Dos de lieu, croûte d'herbes, sauce échalote, poêlée de saison, lentilles </t>
  </si>
  <si>
    <t>Brocolis grillés, lit de ricotta crémeuse à la ciboulette</t>
  </si>
  <si>
    <t>Moutarde, sulfites</t>
  </si>
  <si>
    <t>Betterave, cress shiso purple, graines de tournesol, sel, thym, sauge, huile d'olive extra vierge, vinaigre de Xérès, moutarde de Dijon, sucre, eau, graines de coriandre, vinaigre de vin</t>
  </si>
  <si>
    <t>Lait, gluten, sulfites, moutarde</t>
  </si>
  <si>
    <t>Œuf mayo bio, comme au comptoir</t>
  </si>
  <si>
    <t>Poireaux mimosa</t>
  </si>
  <si>
    <t>Burratina, sumac, patate douce, huile de tournesol, paprika fumé, cumin, coriandre moulue</t>
  </si>
  <si>
    <t>Girolle, huile de pépins de raisin, échalote, vinaigre de Xérès, sel, poivre, champignons de Paris, crème liquide, moutarde de Dijon, farine, beurre, parmesan, mesclun</t>
  </si>
  <si>
    <t>Filet de merlan, œuf, crème liquide, zestes de citron, ciboulette, sel, piment d'Espelette, huile d'olive, beurre, poireau, huile de tournesol, poivre, moutarde de Dijon, estragon</t>
  </si>
  <si>
    <t>Filet de bar, beurre, persil, cerfeuil, piment d'Espelette, chapelure brune, champignons de Paris, ail, huile de tournesol, sel, poivre, poireau, crème liquide, pomme de terre, huile de pépins de raisin</t>
  </si>
  <si>
    <t>Chou-fleur, radis, zaatar, grenade, graines de sésame, huile de sésame, sel, yaourt grec, zestes de citron, Pulco citron jaune</t>
  </si>
  <si>
    <t>Pomme de terre, coriandre moulue, cumin, paprika doux, piment  de Cayenne, huile d'olive extra vierge, ail, double concentré de tomate, coriandre, Pulco citron jaune, sel, poivre, persil, mesclun</t>
  </si>
  <si>
    <t>Houmous à l'ail confit, légumes grillés à l'huile de thym et éclats de châtaigne</t>
  </si>
  <si>
    <t>Pois chiche, bicarbonate de soude, tahini, Pulco citron jaune, huile de pépins de raisin, sel, betterave Chioggia, oignon, patate douce, ail en poudre, cumin moulu, paprika fumé, origan, huile d'olive, carotte, jus d'orange, poivre blanc, châtaignes, sirop d'érable, thym</t>
  </si>
  <si>
    <t>Pleurote, champignons de Paris, mesclun, shiitake, ail, gingembre, échalote, sucre, vinaigre balsamique, huile de tournesol, sésame noir, oignon, sauce soja sucrée, Maïzena, patate douce, panais, huile de tournesol, huile de sésame, sauce soja, 5 épices, œuf, moutarde, vinaigre de riz</t>
  </si>
  <si>
    <t>Speculoos, sucre, beurre, cream cheese, crème liquide, vanille, œuf, cannelle, farine de riz, pomme</t>
  </si>
  <si>
    <t>Houmous et légumes grillés à l’huile de thym
(Sans gluten, vegan)</t>
  </si>
  <si>
    <t>Vegan</t>
  </si>
  <si>
    <t>Mix de champignons laqués à la pékinoise
(Végétarien)</t>
  </si>
  <si>
    <t xml:space="preserve">Filet de poulet chasseur, pommes grenaille
</t>
  </si>
  <si>
    <t>Terrine moelleuse de poisson, riz au citron 
(Sans gluten)</t>
  </si>
  <si>
    <t xml:space="preserve">Chocolat blanc, cassonade, amandes, fleur de sel de Guérande, beurre, farine sans gluten, extrait de vanille, crème liquide, trimoline sucre inverti, glucose, beurre de cacao, purée de poire, sucre, pectine, poire, eau, Pulco citron jaune, citronnelle </t>
  </si>
  <si>
    <t>Clafoutis brocolis-cheddar, lentilles noires 
(Végétarien, sans gluten)</t>
  </si>
  <si>
    <t>Cantal, betterave Chioggia, oignon, patate douce, ail en poudre, cumin, paprika fumé, origan, huile d'olive extra vierge, sel, huile de pépins de raisin, thym</t>
  </si>
  <si>
    <t>Salade bistrot gourmande pommes de terre, lardons, comté et œuf mollet bio</t>
  </si>
  <si>
    <t>Poireau, oignon, persil, mesclun, pomme de terre, vin blanc œuf bio, lardons, comté AOP, fenouil, huile d'olive extra vierge, Pulco citron jaune, sel, poivre, vinaigre de cidre, moutarde de Dijon, huile de tournesol</t>
  </si>
  <si>
    <t>Filet de poulet, patate douce, huile d'olive extra vierge, thym, beurre, sel, poivre, muscade, origan, brocoli, huile de pépins de raisin, oignon, échalote, ail, cassonade, paprika fumé, sauce Worcester, ketchup, vinaigre de cidre</t>
  </si>
  <si>
    <t>Filet de truite, aneth, moutarde de Dijon, miel, sel, poivre, fenouil, huile d'olive, Pulco citron jaune, butternut, châtaigne, crème fraiche, ail, brocoli</t>
  </si>
  <si>
    <t>Tendre filet de poulet cajun, salade de pommes de terre à la japonaise, panais et carottes râpés</t>
  </si>
  <si>
    <t>Carolines au gorgonzola, chiffonnade de fenouil</t>
  </si>
  <si>
    <t>Fenouil, Pulco citron jaune, huile de pépins de raisin, crème liquide, gorgonzola AOP, poivre, eau, beurre, sel, sucre, farine, poudre de lait, œuf</t>
  </si>
  <si>
    <t>Suprême de pintade aux raisins, potimarron rôti, éclats de châtaigne, champignons</t>
  </si>
  <si>
    <t>Suprême de pintade, raisin, oignon, huile de tournesol , beurre, sel, poivre, vin blanc, thym, champignons de Paris, ail, potimarron, huile d'olive extra vierge, herbes de Provence, châtaignes, huile de pépins de raisin, sirop d'érable</t>
  </si>
  <si>
    <t>Carottes fanes confites, crème de châtaigne</t>
  </si>
  <si>
    <t>Bar fileté en croûte de champignon, pomme Darphin, fondue de poireaux</t>
  </si>
  <si>
    <t>Tartelette aux girolles</t>
  </si>
  <si>
    <t>Tagliatta de bœuf, brocolis et fregola sarda</t>
  </si>
  <si>
    <t>Tagliatta de bœuf, dip végétal, brocolis et fregola sarda au grana padano</t>
  </si>
  <si>
    <t>Pavé de truite snacké, purée courge-châtaigne</t>
  </si>
  <si>
    <t>Dos de lieu, sauce échalote, poêlée de saison</t>
  </si>
  <si>
    <t>Suprême de pintade d'automne</t>
  </si>
  <si>
    <t>Bar fileté en croûte et pomme Darphin</t>
  </si>
  <si>
    <t>Rumsteack de bœuf, brocoli, huile d'olive extra vierge, sel, poivre, romarin, échalote, ail, Pulco citron jaune, pois cassés, bouillon de légumes (carotte, oignon, poireau, céleri, thym, laurier, ail, persil, fenouil, tomate, sel, poivre, eau), fregola, jus de citron, ail, basilic, grana padano</t>
  </si>
  <si>
    <t>Salade de betterave, vinaigrette au shizo</t>
  </si>
  <si>
    <t>Mi-cuit vegan au chocolat et sa crème fouettée végétale</t>
  </si>
  <si>
    <t xml:space="preserve">Pavé de truite snacké, crémeux courge -châtaigne, brocolis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</si>
</sst>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ptos Narrow"/>
      <family val="2"/>
      <scheme val="minor"/>
    </font>
    <font>
      <b/>
      <sz val="11"/>
      <color theme="1"/>
      <name val="Aptos Narrow"/>
      <family val="2"/>
      <scheme val="minor"/>
    </font>
    <font>
      <sz val="8"/>
      <color theme="1"/>
      <name val="Open Sans"/>
      <family val="2"/>
    </font>
    <font>
      <b/>
      <sz val="8"/>
      <name val="Open Sans"/>
      <family val="2"/>
    </font>
    <font>
      <b/>
      <sz val="11"/>
      <color rgb="FFD5D6D0"/>
      <name val="Aptos Narrow"/>
      <family val="2"/>
      <scheme val="minor"/>
    </font>
    <font>
      <sz val="8"/>
      <color theme="1"/>
      <name val="Open Sans Light"/>
      <family val="2"/>
    </font>
    <font>
      <sz val="30"/>
      <color rgb="FFB54F38"/>
      <name val="Arial"/>
      <family val="2"/>
    </font>
    <font>
      <sz val="8"/>
      <color theme="1"/>
      <name val="Arial"/>
      <family val="2"/>
    </font>
    <font>
      <sz val="30"/>
      <color rgb="FF548235"/>
      <name val="Arial"/>
      <family val="2"/>
    </font>
    <font>
      <sz val="8"/>
      <name val="Open Sans"/>
      <family val="2"/>
    </font>
    <font>
      <b/>
      <sz val="8"/>
      <color theme="1"/>
      <name val="Open Sans"/>
      <family val="2"/>
    </font>
    <font>
      <sz val="8"/>
      <color rgb="FFFF0000"/>
      <name val="Open Sans Light"/>
      <family val="2"/>
    </font>
    <font>
      <sz val="10"/>
      <color theme="1"/>
      <name val="Aptos Narrow"/>
      <family val="2"/>
      <scheme val="minor"/>
    </font>
    <font>
      <sz val="10"/>
      <name val="Open Sans"/>
      <family val="2"/>
    </font>
    <font>
      <sz val="10"/>
      <color theme="1"/>
      <name val="Open Sans"/>
      <family val="2"/>
    </font>
    <font>
      <b/>
      <sz val="10"/>
      <name val="Open Sans"/>
      <family val="2"/>
    </font>
    <font>
      <b/>
      <sz val="10"/>
      <color theme="1"/>
      <name val="Open Sans"/>
      <family val="2"/>
    </font>
    <font>
      <b/>
      <sz val="10"/>
      <color rgb="FFD5D6D0"/>
      <name val="Aptos Narrow"/>
      <family val="2"/>
      <scheme val="minor"/>
    </font>
    <font>
      <b/>
      <sz val="10"/>
      <name val="Aptos Narrow"/>
      <family val="2"/>
      <scheme val="minor"/>
    </font>
    <font>
      <sz val="10"/>
      <name val="Open Sans Light"/>
      <family val="2"/>
    </font>
    <font>
      <sz val="10"/>
      <color theme="1"/>
      <name val="Open Sans Light"/>
      <family val="2"/>
    </font>
    <font>
      <sz val="10"/>
      <color rgb="FF000000"/>
      <name val="Open Sans"/>
      <family val="2"/>
    </font>
    <font>
      <sz val="10"/>
      <name val="Aptos Narrow"/>
      <family val="2"/>
      <scheme val="minor"/>
    </font>
    <font>
      <b/>
      <sz val="15"/>
      <color rgb="FFD5D6D0"/>
      <name val="Aptos Narrow"/>
      <family val="2"/>
      <scheme val="minor"/>
    </font>
    <font>
      <b/>
      <sz val="11"/>
      <color rgb="FFB54F38"/>
      <name val="Open Sans"/>
      <family val="2"/>
    </font>
    <font>
      <b/>
      <sz val="11"/>
      <color rgb="FFB54F38"/>
      <name val="Aptos Narrow"/>
      <family val="2"/>
      <scheme val="minor"/>
    </font>
    <font>
      <b/>
      <sz val="11"/>
      <color rgb="FFB54F38"/>
      <name val="Aptos Narrow"/>
      <family val="2"/>
    </font>
    <font>
      <sz val="11"/>
      <color rgb="FF000000"/>
      <name val="Open Sans"/>
      <family val="2"/>
    </font>
  </fonts>
  <fills count="9">
    <fill>
      <patternFill patternType="none"/>
    </fill>
    <fill>
      <patternFill patternType="gray125"/>
    </fill>
    <fill>
      <patternFill patternType="solid">
        <fgColor rgb="FFD16E53"/>
        <bgColor indexed="64"/>
      </patternFill>
    </fill>
    <fill>
      <patternFill patternType="solid">
        <fgColor theme="0"/>
        <bgColor rgb="FFF3EEEA"/>
      </patternFill>
    </fill>
    <fill>
      <patternFill patternType="solid">
        <fgColor rgb="FFF3EEEA"/>
        <bgColor rgb="FFF3EEEA"/>
      </patternFill>
    </fill>
    <fill>
      <patternFill patternType="solid">
        <fgColor theme="0"/>
        <bgColor theme="0"/>
      </patternFill>
    </fill>
    <fill>
      <patternFill patternType="solid">
        <fgColor theme="0"/>
        <bgColor indexed="64"/>
      </patternFill>
    </fill>
    <fill>
      <patternFill patternType="solid">
        <fgColor rgb="FFF3EEEA"/>
        <bgColor indexed="64"/>
      </patternFill>
    </fill>
    <fill>
      <patternFill patternType="solid">
        <fgColor theme="0" tint="-0.14999847407452621"/>
        <bgColor indexed="64"/>
      </patternFill>
    </fill>
  </fills>
  <borders count="13">
    <border>
      <left/>
      <right/>
      <top/>
      <bottom/>
      <diagonal/>
    </border>
    <border>
      <left style="thin">
        <color rgb="FFBEA38C"/>
      </left>
      <right style="thin">
        <color rgb="FFBEA38C"/>
      </right>
      <top style="thin">
        <color rgb="FFBEA38C"/>
      </top>
      <bottom style="thin">
        <color rgb="FFBEA38C"/>
      </bottom>
      <diagonal/>
    </border>
    <border>
      <left style="thin">
        <color rgb="FFBEA38C"/>
      </left>
      <right style="thin">
        <color rgb="FFBEA38C"/>
      </right>
      <top style="thin">
        <color rgb="FFBEA38C"/>
      </top>
      <bottom/>
      <diagonal/>
    </border>
    <border>
      <left style="thin">
        <color rgb="FFBEA38C"/>
      </left>
      <right style="thin">
        <color rgb="FFBEA38C"/>
      </right>
      <top/>
      <bottom/>
      <diagonal/>
    </border>
    <border>
      <left style="thin">
        <color rgb="FFBEA38C"/>
      </left>
      <right style="thin">
        <color rgb="FFBEA38C"/>
      </right>
      <top/>
      <bottom style="thin">
        <color rgb="FFBEA38C"/>
      </bottom>
      <diagonal/>
    </border>
    <border>
      <left style="thin">
        <color rgb="FFBEA38C"/>
      </left>
      <right/>
      <top style="thin">
        <color rgb="FFBEA38C"/>
      </top>
      <bottom style="thin">
        <color rgb="FFBEA38C"/>
      </bottom>
      <diagonal/>
    </border>
    <border>
      <left/>
      <right/>
      <top style="thin">
        <color rgb="FFBEA38C"/>
      </top>
      <bottom style="thin">
        <color rgb="FFBEA38C"/>
      </bottom>
      <diagonal/>
    </border>
    <border>
      <left/>
      <right style="thin">
        <color rgb="FFBEA38C"/>
      </right>
      <top style="thin">
        <color rgb="FFBEA38C"/>
      </top>
      <bottom style="thin">
        <color rgb="FFBEA38C"/>
      </bottom>
      <diagonal/>
    </border>
    <border>
      <left style="thin">
        <color rgb="FFBEA38C"/>
      </left>
      <right style="thin">
        <color rgb="FFBEA38C"/>
      </right>
      <top style="thin">
        <color indexed="64"/>
      </top>
      <bottom style="thin">
        <color rgb="FFBEA38C"/>
      </bottom>
      <diagonal/>
    </border>
    <border>
      <left style="thin">
        <color rgb="FFBEA38C"/>
      </left>
      <right/>
      <top style="thin">
        <color indexed="64"/>
      </top>
      <bottom style="thin">
        <color rgb="FFBEA38C"/>
      </bottom>
      <diagonal/>
    </border>
    <border>
      <left/>
      <right style="thin">
        <color rgb="FFBEA38C"/>
      </right>
      <top style="thin">
        <color indexed="64"/>
      </top>
      <bottom style="thin">
        <color rgb="FFBEA38C"/>
      </bottom>
      <diagonal/>
    </border>
    <border>
      <left style="thin">
        <color rgb="FFBEA38C"/>
      </left>
      <right/>
      <top/>
      <bottom/>
      <diagonal/>
    </border>
    <border>
      <left/>
      <right style="thin">
        <color rgb="FFBEA38C"/>
      </right>
      <top/>
      <bottom style="thin">
        <color rgb="FFBEA38C"/>
      </bottom>
      <diagonal/>
    </border>
  </borders>
  <cellStyleXfs count="1">
    <xf numFmtId="0" fontId="0" fillId="0" borderId="0"/>
  </cellStyleXfs>
  <cellXfs count="107">
    <xf numFmtId="0" fontId="0" fillId="0" borderId="0" xfId="0"/>
    <xf numFmtId="0" fontId="0" fillId="0" borderId="1" xfId="0"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xf>
    <xf numFmtId="0" fontId="3" fillId="0" borderId="1" xfId="0" applyFont="1" applyBorder="1" applyAlignment="1">
      <alignment horizontal="center" vertical="center" textRotation="75" wrapText="1"/>
    </xf>
    <xf numFmtId="0" fontId="1" fillId="0" borderId="1" xfId="0" applyFont="1" applyBorder="1" applyAlignment="1">
      <alignment horizontal="center" vertical="center"/>
    </xf>
    <xf numFmtId="0" fontId="4" fillId="2" borderId="1" xfId="0" applyFont="1" applyFill="1" applyBorder="1" applyAlignment="1">
      <alignment horizontal="centerContinuous" vertical="center" wrapText="1"/>
    </xf>
    <xf numFmtId="0" fontId="0" fillId="0" borderId="1" xfId="0" applyBorder="1"/>
    <xf numFmtId="0" fontId="5" fillId="0" borderId="1" xfId="0" applyFont="1" applyBorder="1" applyAlignment="1">
      <alignment horizontal="left" vertical="center" wrapText="1"/>
    </xf>
    <xf numFmtId="0" fontId="6" fillId="0" borderId="1" xfId="0" applyFont="1" applyBorder="1" applyAlignment="1">
      <alignment horizontal="center" vertical="center"/>
    </xf>
    <xf numFmtId="0" fontId="6" fillId="3" borderId="1" xfId="0" applyFont="1" applyFill="1" applyBorder="1" applyAlignment="1">
      <alignment horizontal="center" vertical="center"/>
    </xf>
    <xf numFmtId="0" fontId="5" fillId="0" borderId="1" xfId="0" applyFont="1" applyBorder="1" applyAlignment="1">
      <alignment vertical="center" wrapText="1"/>
    </xf>
    <xf numFmtId="0" fontId="6"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2" fillId="6"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4"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xf>
    <xf numFmtId="0" fontId="2" fillId="7" borderId="1" xfId="0" applyFont="1" applyFill="1" applyBorder="1" applyAlignment="1">
      <alignment horizontal="center" vertical="center" wrapText="1"/>
    </xf>
    <xf numFmtId="0" fontId="0" fillId="0" borderId="1" xfId="0" applyBorder="1" applyAlignment="1">
      <alignment horizontal="left" vertical="center"/>
    </xf>
    <xf numFmtId="0" fontId="0" fillId="8" borderId="1" xfId="0" applyFill="1" applyBorder="1" applyAlignment="1">
      <alignment horizontal="center" vertical="center"/>
    </xf>
    <xf numFmtId="0" fontId="4" fillId="2" borderId="1" xfId="0" applyFont="1" applyFill="1" applyBorder="1" applyAlignment="1">
      <alignment horizontal="center" vertical="center" wrapText="1"/>
    </xf>
    <xf numFmtId="0" fontId="3" fillId="0" borderId="1" xfId="0" applyFont="1" applyBorder="1" applyAlignment="1">
      <alignment horizontal="centerContinuous" vertical="center" wrapText="1"/>
    </xf>
    <xf numFmtId="0" fontId="1" fillId="0" borderId="1" xfId="0" applyFont="1" applyBorder="1" applyAlignment="1">
      <alignment horizontal="centerContinuous" vertical="center"/>
    </xf>
    <xf numFmtId="0" fontId="10" fillId="0" borderId="1" xfId="0" applyFont="1" applyBorder="1" applyAlignment="1">
      <alignment horizontal="centerContinuous" vertical="center"/>
    </xf>
    <xf numFmtId="0" fontId="11" fillId="0" borderId="1" xfId="0" applyFont="1" applyBorder="1" applyAlignment="1">
      <alignment horizontal="left" vertical="center" wrapText="1"/>
    </xf>
    <xf numFmtId="0" fontId="11" fillId="0" borderId="1" xfId="0" applyFont="1" applyBorder="1" applyAlignment="1">
      <alignment vertical="center" wrapText="1"/>
    </xf>
    <xf numFmtId="0" fontId="0" fillId="6" borderId="1" xfId="0" applyFill="1" applyBorder="1"/>
    <xf numFmtId="0" fontId="15" fillId="0" borderId="1" xfId="0" applyFont="1" applyBorder="1" applyAlignment="1">
      <alignment horizontal="centerContinuous" vertical="center" wrapText="1"/>
    </xf>
    <xf numFmtId="0" fontId="16" fillId="0" borderId="1" xfId="0" applyFont="1" applyBorder="1" applyAlignment="1">
      <alignment horizontal="centerContinuous" vertical="center"/>
    </xf>
    <xf numFmtId="0" fontId="18" fillId="2" borderId="1" xfId="0" applyFont="1" applyFill="1" applyBorder="1" applyAlignment="1">
      <alignment horizontal="centerContinuous" vertical="center" wrapText="1"/>
    </xf>
    <xf numFmtId="0" fontId="17" fillId="2" borderId="1" xfId="0" applyFont="1" applyFill="1" applyBorder="1" applyAlignment="1">
      <alignment horizontal="centerContinuous" vertical="center" wrapText="1"/>
    </xf>
    <xf numFmtId="0" fontId="12" fillId="0" borderId="1" xfId="0" applyFont="1" applyBorder="1"/>
    <xf numFmtId="0" fontId="19" fillId="0" borderId="1" xfId="0" applyFont="1" applyBorder="1" applyAlignment="1">
      <alignment horizontal="left" vertical="center" wrapText="1"/>
    </xf>
    <xf numFmtId="0" fontId="20" fillId="0" borderId="1" xfId="0" applyFont="1" applyBorder="1" applyAlignment="1">
      <alignment horizontal="left" vertical="center" wrapText="1"/>
    </xf>
    <xf numFmtId="0" fontId="19" fillId="4" borderId="1" xfId="0" applyFont="1" applyFill="1" applyBorder="1" applyAlignment="1">
      <alignment horizontal="left" vertical="center" wrapText="1"/>
    </xf>
    <xf numFmtId="0" fontId="20" fillId="4" borderId="1"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3" fillId="4" borderId="1" xfId="0" applyFont="1" applyFill="1" applyBorder="1" applyAlignment="1">
      <alignment horizontal="left" vertical="center" wrapText="1"/>
    </xf>
    <xf numFmtId="0" fontId="21" fillId="4" borderId="1" xfId="0" applyFont="1" applyFill="1" applyBorder="1" applyAlignment="1">
      <alignment horizontal="left" vertical="center" wrapText="1"/>
    </xf>
    <xf numFmtId="0" fontId="19" fillId="3" borderId="1" xfId="0" applyFont="1" applyFill="1" applyBorder="1" applyAlignment="1">
      <alignment horizontal="left" vertical="center" wrapText="1"/>
    </xf>
    <xf numFmtId="0" fontId="20" fillId="6" borderId="1" xfId="0" applyFont="1" applyFill="1" applyBorder="1" applyAlignment="1">
      <alignment horizontal="left" vertical="center" wrapText="1"/>
    </xf>
    <xf numFmtId="0" fontId="20" fillId="3" borderId="1" xfId="0" applyFont="1" applyFill="1" applyBorder="1" applyAlignment="1">
      <alignment horizontal="left" vertical="center" wrapText="1"/>
    </xf>
    <xf numFmtId="0" fontId="13" fillId="6" borderId="1" xfId="0" applyFont="1" applyFill="1" applyBorder="1" applyAlignment="1">
      <alignment horizontal="left" vertical="center" wrapText="1"/>
    </xf>
    <xf numFmtId="0" fontId="19" fillId="7" borderId="1" xfId="0" applyFont="1" applyFill="1" applyBorder="1" applyAlignment="1">
      <alignment horizontal="left" vertical="center" wrapText="1"/>
    </xf>
    <xf numFmtId="0" fontId="20" fillId="6"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12" fillId="0" borderId="1" xfId="0" applyFont="1" applyBorder="1" applyAlignment="1">
      <alignment horizontal="left" vertical="center"/>
    </xf>
    <xf numFmtId="0" fontId="12" fillId="0" borderId="1" xfId="0" applyFont="1" applyBorder="1" applyAlignment="1">
      <alignment horizontal="left"/>
    </xf>
    <xf numFmtId="0" fontId="23" fillId="2" borderId="1" xfId="0" applyFont="1" applyFill="1" applyBorder="1"/>
    <xf numFmtId="0" fontId="2" fillId="0" borderId="8" xfId="0" applyFont="1" applyBorder="1" applyAlignment="1">
      <alignment horizontal="left" vertical="center"/>
    </xf>
    <xf numFmtId="0" fontId="15" fillId="0" borderId="8" xfId="0" applyFont="1" applyBorder="1" applyAlignment="1">
      <alignment horizontal="center" vertical="center" textRotation="75" wrapText="1"/>
    </xf>
    <xf numFmtId="0" fontId="1" fillId="0" borderId="3" xfId="0" applyFont="1" applyBorder="1" applyAlignment="1">
      <alignment horizontal="center" vertical="center"/>
    </xf>
    <xf numFmtId="0" fontId="23" fillId="0" borderId="3" xfId="0" applyFont="1" applyBorder="1"/>
    <xf numFmtId="0" fontId="0" fillId="0" borderId="3" xfId="0" applyBorder="1"/>
    <xf numFmtId="0" fontId="14" fillId="0" borderId="1" xfId="0" applyFont="1" applyBorder="1" applyAlignment="1">
      <alignment horizontal="center" vertical="center"/>
    </xf>
    <xf numFmtId="0" fontId="1" fillId="0" borderId="11" xfId="0" applyFont="1" applyBorder="1" applyAlignment="1">
      <alignment horizontal="center" vertical="center"/>
    </xf>
    <xf numFmtId="0" fontId="1" fillId="0" borderId="7" xfId="0" applyFont="1" applyBorder="1" applyAlignment="1">
      <alignment horizontal="center" vertical="center"/>
    </xf>
    <xf numFmtId="0" fontId="0" fillId="0" borderId="12" xfId="0" applyBorder="1" applyAlignment="1">
      <alignment horizontal="center" vertical="center"/>
    </xf>
    <xf numFmtId="0" fontId="7" fillId="7" borderId="1" xfId="0" applyFont="1" applyFill="1" applyBorder="1" applyAlignment="1">
      <alignment horizontal="center" vertical="center"/>
    </xf>
    <xf numFmtId="0" fontId="8" fillId="7" borderId="1" xfId="0" applyFont="1" applyFill="1" applyBorder="1" applyAlignment="1">
      <alignment horizontal="center" vertical="center"/>
    </xf>
    <xf numFmtId="0" fontId="7" fillId="6" borderId="1" xfId="0" applyFont="1" applyFill="1" applyBorder="1" applyAlignment="1">
      <alignment horizontal="center" vertical="center"/>
    </xf>
    <xf numFmtId="0" fontId="8" fillId="6" borderId="1" xfId="0" applyFont="1" applyFill="1" applyBorder="1" applyAlignment="1">
      <alignment horizontal="center" vertical="center"/>
    </xf>
    <xf numFmtId="0" fontId="20" fillId="7" borderId="1" xfId="0" applyFont="1" applyFill="1" applyBorder="1" applyAlignment="1">
      <alignment horizontal="left" vertical="center" wrapText="1"/>
    </xf>
    <xf numFmtId="0" fontId="11" fillId="7" borderId="1" xfId="0" applyFont="1" applyFill="1" applyBorder="1" applyAlignment="1">
      <alignment horizontal="left" vertical="center" wrapText="1"/>
    </xf>
    <xf numFmtId="0" fontId="11" fillId="7" borderId="1" xfId="0" applyFont="1" applyFill="1" applyBorder="1" applyAlignment="1">
      <alignment vertical="center" wrapText="1"/>
    </xf>
    <xf numFmtId="0" fontId="2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6"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25" fillId="4" borderId="2" xfId="0" applyFont="1" applyFill="1" applyBorder="1" applyAlignment="1">
      <alignment horizontal="center" vertical="center" wrapText="1"/>
    </xf>
    <xf numFmtId="0" fontId="25" fillId="4" borderId="3" xfId="0" applyFont="1" applyFill="1" applyBorder="1" applyAlignment="1">
      <alignment horizontal="center" vertical="center" wrapText="1"/>
    </xf>
    <xf numFmtId="0" fontId="25" fillId="4" borderId="4"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26" fillId="4" borderId="1" xfId="0" applyFont="1" applyFill="1" applyBorder="1" applyAlignment="1">
      <alignment horizontal="center" vertical="center"/>
    </xf>
    <xf numFmtId="0" fontId="24" fillId="5" borderId="1" xfId="0" applyFont="1" applyFill="1" applyBorder="1" applyAlignment="1">
      <alignment horizontal="center" vertical="center"/>
    </xf>
    <xf numFmtId="0" fontId="24" fillId="7"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24" fillId="4" borderId="1" xfId="0" applyFont="1" applyFill="1" applyBorder="1" applyAlignment="1">
      <alignment horizontal="center"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23" fillId="2" borderId="5"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7" xfId="0" applyFont="1" applyFill="1" applyBorder="1" applyAlignment="1">
      <alignment horizontal="center" vertical="center"/>
    </xf>
    <xf numFmtId="0" fontId="25" fillId="5"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3EE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149678</xdr:colOff>
      <xdr:row>0</xdr:row>
      <xdr:rowOff>231323</xdr:rowOff>
    </xdr:from>
    <xdr:to>
      <xdr:col>1</xdr:col>
      <xdr:colOff>2194287</xdr:colOff>
      <xdr:row>0</xdr:row>
      <xdr:rowOff>670451</xdr:rowOff>
    </xdr:to>
    <xdr:pic>
      <xdr:nvPicPr>
        <xdr:cNvPr id="2" name="Image 1">
          <a:extLst>
            <a:ext uri="{FF2B5EF4-FFF2-40B4-BE49-F238E27FC236}">
              <a16:creationId xmlns:a16="http://schemas.microsoft.com/office/drawing/2014/main" id="{276A7B79-4A87-4FF6-9D2C-169F00C58D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78" y="231323"/>
          <a:ext cx="3477169" cy="439128"/>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12481-BB6F-4D54-A926-4EEBC76ACE14}">
  <sheetPr>
    <pageSetUpPr fitToPage="1"/>
  </sheetPr>
  <dimension ref="A1:AA156"/>
  <sheetViews>
    <sheetView tabSelected="1" view="pageBreakPreview" zoomScale="80" zoomScaleNormal="80" zoomScaleSheetLayoutView="80" workbookViewId="0">
      <pane xSplit="1" ySplit="1" topLeftCell="B35" activePane="bottomRight" state="frozen"/>
      <selection pane="topRight" activeCell="B1" sqref="B1"/>
      <selection pane="bottomLeft" activeCell="A2" sqref="A2"/>
      <selection pane="bottomRight" activeCell="C1" sqref="C1:C1048576"/>
    </sheetView>
  </sheetViews>
  <sheetFormatPr baseColWidth="10" defaultColWidth="11.44140625" defaultRowHeight="14.4" x14ac:dyDescent="0.3"/>
  <cols>
    <col min="1" max="1" width="21" style="7" customWidth="1"/>
    <col min="2" max="2" width="36.5546875" style="53" customWidth="1"/>
    <col min="3" max="3" width="37" style="53" hidden="1" customWidth="1"/>
    <col min="4" max="4" width="72.21875" style="54" customWidth="1"/>
    <col min="5" max="5" width="17" style="25" hidden="1" customWidth="1"/>
    <col min="6" max="6" width="35.21875" style="55" customWidth="1"/>
    <col min="7" max="23" width="7.44140625" style="26" customWidth="1"/>
    <col min="24" max="25" width="7.44140625" style="1" customWidth="1"/>
    <col min="26" max="26" width="7.44140625" style="61" customWidth="1"/>
    <col min="27" max="16384" width="11.44140625" style="7"/>
  </cols>
  <sheetData>
    <row r="1" spans="1:27" s="5" customFormat="1" ht="72.75" customHeight="1" x14ac:dyDescent="0.3">
      <c r="A1" s="101"/>
      <c r="B1" s="102"/>
      <c r="C1" s="65"/>
      <c r="D1" s="62" t="s">
        <v>0</v>
      </c>
      <c r="E1" s="57"/>
      <c r="F1" s="62" t="s">
        <v>1</v>
      </c>
      <c r="G1" s="58" t="s">
        <v>2</v>
      </c>
      <c r="H1" s="58" t="s">
        <v>3</v>
      </c>
      <c r="I1" s="58" t="s">
        <v>4</v>
      </c>
      <c r="J1" s="58" t="s">
        <v>5</v>
      </c>
      <c r="K1" s="58" t="s">
        <v>6</v>
      </c>
      <c r="L1" s="58" t="s">
        <v>7</v>
      </c>
      <c r="M1" s="58" t="s">
        <v>8</v>
      </c>
      <c r="N1" s="58" t="s">
        <v>9</v>
      </c>
      <c r="O1" s="58" t="s">
        <v>10</v>
      </c>
      <c r="P1" s="58" t="s">
        <v>11</v>
      </c>
      <c r="Q1" s="58" t="s">
        <v>12</v>
      </c>
      <c r="R1" s="58" t="s">
        <v>13</v>
      </c>
      <c r="S1" s="58" t="s">
        <v>14</v>
      </c>
      <c r="T1" s="58" t="s">
        <v>15</v>
      </c>
      <c r="U1" s="58" t="s">
        <v>16</v>
      </c>
      <c r="V1" s="58" t="s">
        <v>177</v>
      </c>
      <c r="W1" s="58" t="s">
        <v>17</v>
      </c>
      <c r="X1" s="58" t="s">
        <v>18</v>
      </c>
      <c r="Y1" s="58" t="s">
        <v>19</v>
      </c>
      <c r="Z1" s="63"/>
      <c r="AA1" s="64"/>
    </row>
    <row r="2" spans="1:27" s="5" customFormat="1" ht="27" customHeight="1" x14ac:dyDescent="0.3">
      <c r="A2" s="29" t="s">
        <v>54</v>
      </c>
      <c r="B2" s="34"/>
      <c r="C2" s="34"/>
      <c r="D2" s="35"/>
      <c r="E2" s="30"/>
      <c r="F2" s="35"/>
      <c r="G2" s="28"/>
      <c r="H2" s="28"/>
      <c r="I2" s="28"/>
      <c r="J2" s="28"/>
      <c r="K2" s="28"/>
      <c r="L2" s="28"/>
      <c r="M2" s="28"/>
      <c r="N2" s="28"/>
      <c r="O2" s="28"/>
      <c r="P2" s="28"/>
      <c r="Q2" s="28"/>
      <c r="R2" s="28"/>
      <c r="S2" s="28"/>
      <c r="T2" s="28"/>
      <c r="U2" s="28"/>
      <c r="V2" s="28"/>
      <c r="W2" s="28"/>
      <c r="X2" s="28"/>
      <c r="Y2" s="28"/>
      <c r="Z2" s="59"/>
    </row>
    <row r="3" spans="1:27" s="56" customFormat="1" ht="31.95" customHeight="1" x14ac:dyDescent="0.4">
      <c r="A3" s="103" t="s">
        <v>28</v>
      </c>
      <c r="B3" s="104"/>
      <c r="C3" s="104"/>
      <c r="D3" s="104"/>
      <c r="E3" s="104"/>
      <c r="F3" s="104"/>
      <c r="G3" s="104"/>
      <c r="H3" s="104"/>
      <c r="I3" s="104"/>
      <c r="J3" s="104"/>
      <c r="K3" s="104"/>
      <c r="L3" s="104"/>
      <c r="M3" s="104"/>
      <c r="N3" s="104"/>
      <c r="O3" s="104"/>
      <c r="P3" s="104"/>
      <c r="Q3" s="104"/>
      <c r="R3" s="104"/>
      <c r="S3" s="104"/>
      <c r="T3" s="104"/>
      <c r="U3" s="104"/>
      <c r="V3" s="104"/>
      <c r="W3" s="104"/>
      <c r="X3" s="104"/>
      <c r="Y3" s="105"/>
      <c r="Z3" s="60"/>
    </row>
    <row r="4" spans="1:27" s="5" customFormat="1" ht="31.95" customHeight="1" x14ac:dyDescent="0.3">
      <c r="A4" s="106" t="s">
        <v>59</v>
      </c>
      <c r="B4" s="39" t="s">
        <v>31</v>
      </c>
      <c r="C4" s="39"/>
      <c r="D4" s="39" t="s">
        <v>29</v>
      </c>
      <c r="E4" s="3"/>
      <c r="F4" s="40" t="s">
        <v>56</v>
      </c>
      <c r="G4" s="9" t="str">
        <f>IF(ISNUMBER(SEARCH("arachide",D4)), "•","")</f>
        <v/>
      </c>
      <c r="H4" s="9" t="str">
        <f>IF(ISNUMBER(SEARCH("gluten",F4)), "•")</f>
        <v>•</v>
      </c>
      <c r="I4" s="9" t="str">
        <f>IF(ISNUMBER(SEARCH("arachide",F4)), "•","")</f>
        <v/>
      </c>
      <c r="J4" s="9" t="str" cm="1">
        <f t="array" ref="J4">IF(ISNUMBER(SEARCH(céleri,F4)), "X","")</f>
        <v/>
      </c>
      <c r="K4" s="9" t="str">
        <f>IF(ISNUMBER(SEARCH("crustacé",F4)), "X","")</f>
        <v/>
      </c>
      <c r="L4" s="9"/>
      <c r="M4" s="9"/>
      <c r="N4" s="9"/>
      <c r="O4" s="9"/>
      <c r="P4" s="9"/>
      <c r="Q4" s="9"/>
      <c r="R4" s="9"/>
      <c r="S4" s="9"/>
      <c r="T4" s="9"/>
      <c r="U4" s="9" t="s">
        <v>20</v>
      </c>
      <c r="V4" s="9" t="s">
        <v>20</v>
      </c>
      <c r="W4" s="9"/>
      <c r="X4" s="4"/>
      <c r="Y4" s="4"/>
      <c r="Z4" s="59"/>
    </row>
    <row r="5" spans="1:27" s="5" customFormat="1" ht="31.95" customHeight="1" x14ac:dyDescent="0.3">
      <c r="A5" s="106"/>
      <c r="B5" s="41" t="s">
        <v>32</v>
      </c>
      <c r="C5" s="41"/>
      <c r="D5" s="41" t="s">
        <v>30</v>
      </c>
      <c r="E5" s="11"/>
      <c r="F5" s="42" t="s">
        <v>33</v>
      </c>
      <c r="G5" s="12" t="str">
        <f>IF(ISNUMBER(SEARCH("arachide",D5)), "•","")</f>
        <v/>
      </c>
      <c r="H5" s="12" t="str">
        <f>IF(ISNUMBER(SEARCH("gluten",F5)), "•")</f>
        <v>•</v>
      </c>
      <c r="I5" s="12" t="str">
        <f>IF(ISNUMBER(SEARCH("arachide",F5)), "•","")</f>
        <v/>
      </c>
      <c r="J5" s="12" t="str" cm="1">
        <f t="array" ref="J5">IF(ISNUMBER(SEARCH(céleri,F5)), "X","")</f>
        <v/>
      </c>
      <c r="K5" s="12" t="str">
        <f>IF(ISNUMBER(SEARCH("crustacé",F5)), "X","")</f>
        <v/>
      </c>
      <c r="L5" s="12"/>
      <c r="M5" s="12"/>
      <c r="N5" s="12"/>
      <c r="O5" s="12"/>
      <c r="P5" s="12" t="s">
        <v>20</v>
      </c>
      <c r="Q5" s="12"/>
      <c r="R5" s="13"/>
      <c r="S5" s="13"/>
      <c r="T5" s="13"/>
      <c r="U5" s="12" t="s">
        <v>20</v>
      </c>
      <c r="V5" s="12" t="s">
        <v>20</v>
      </c>
      <c r="W5" s="13"/>
      <c r="X5" s="12"/>
      <c r="Y5" s="12"/>
      <c r="Z5" s="59"/>
    </row>
    <row r="6" spans="1:27" ht="31.95" customHeight="1" x14ac:dyDescent="0.3">
      <c r="A6" s="103" t="s">
        <v>63</v>
      </c>
      <c r="B6" s="104"/>
      <c r="C6" s="104"/>
      <c r="D6" s="104"/>
      <c r="E6" s="104"/>
      <c r="F6" s="104"/>
      <c r="G6" s="104"/>
      <c r="H6" s="104"/>
      <c r="I6" s="104"/>
      <c r="J6" s="104"/>
      <c r="K6" s="104"/>
      <c r="L6" s="104"/>
      <c r="M6" s="104"/>
      <c r="N6" s="104"/>
      <c r="O6" s="104"/>
      <c r="P6" s="104"/>
      <c r="Q6" s="104"/>
      <c r="R6" s="104"/>
      <c r="S6" s="104"/>
      <c r="T6" s="104"/>
      <c r="U6" s="104"/>
      <c r="V6" s="104"/>
      <c r="W6" s="104"/>
      <c r="X6" s="104"/>
      <c r="Y6" s="105"/>
    </row>
    <row r="7" spans="1:27" s="5" customFormat="1" ht="67.5" customHeight="1" x14ac:dyDescent="0.3">
      <c r="A7" s="74" t="s">
        <v>176</v>
      </c>
      <c r="B7" s="40" t="s">
        <v>64</v>
      </c>
      <c r="C7" s="8" t="str">
        <f>CONCATENATE(B7&amp;CHAR(10),B8&amp;CHAR(10),B9)</f>
        <v>Pommes vapeurs à la libanaise
Houmous à l'ail confit, légumes grillés à l'huile de thym et éclats de châtaigne
Mi-cuit vegan au chocolat et sa crème fouettée végétale</v>
      </c>
      <c r="D7" s="40" t="s">
        <v>171</v>
      </c>
      <c r="E7" s="40"/>
      <c r="F7" s="40" t="s">
        <v>114</v>
      </c>
      <c r="G7" s="9" t="str">
        <f t="shared" ref="G7:G54" si="0">IF(ISNUMBER(SEARCH("lait",F7)), "•","")</f>
        <v/>
      </c>
      <c r="H7" s="9" t="str">
        <f>IF(ISNUMBER(SEARCH("Gluten",F7)), "•","")</f>
        <v/>
      </c>
      <c r="I7" s="9" t="str">
        <f>IF(ISNUMBER(SEARCH("Arachide",F7)), "•","")</f>
        <v/>
      </c>
      <c r="J7" s="9" t="str">
        <f>IF(ISNUMBER(SEARCH("Céleri",F7)), "•","")</f>
        <v/>
      </c>
      <c r="K7" s="9" t="str">
        <f>IF(ISNUMBER(SEARCH("crustacé",F7)), "•","")</f>
        <v/>
      </c>
      <c r="L7" s="9" t="str">
        <f>IF(ISNUMBER(SEARCH("Fruits à coque",F7)), "•","")</f>
        <v/>
      </c>
      <c r="M7" s="9" t="str">
        <f>IF(ISNUMBER(SEARCH("Œuf",F7)), "•","")</f>
        <v/>
      </c>
      <c r="N7" s="9" t="str">
        <f>IF(ISNUMBER(SEARCH("Sulfites",F7)), "•","")</f>
        <v/>
      </c>
      <c r="O7" s="9" t="str">
        <f>IF(ISNUMBER(SEARCH("Soja",F7)), "•","")</f>
        <v/>
      </c>
      <c r="P7" s="9" t="str">
        <f>IF(ISNUMBER(SEARCH("Sésame",F7)), "•","")</f>
        <v/>
      </c>
      <c r="Q7" s="9" t="str">
        <f>IF(ISNUMBER(SEARCH("Poisson",F7)), "•","")</f>
        <v/>
      </c>
      <c r="R7" s="9" t="str">
        <f>IF(ISNUMBER(SEARCH("Moutarde",F7)), "•","")</f>
        <v/>
      </c>
      <c r="S7" s="9" t="str">
        <f>IF(ISNUMBER(SEARCH("lupin",F7)), "•","")</f>
        <v/>
      </c>
      <c r="T7" s="9" t="str">
        <f>IF(ISNUMBER(SEARCH("Molusque",F7)), "•","")</f>
        <v/>
      </c>
      <c r="U7" s="9" t="s">
        <v>20</v>
      </c>
      <c r="V7" s="9" t="s">
        <v>20</v>
      </c>
      <c r="W7" s="9" t="str">
        <f t="shared" ref="W7:W9" si="1">IF(ISNUMBER(SEARCH("lait",U7)), "•","")</f>
        <v/>
      </c>
      <c r="X7" s="9" t="str">
        <f t="shared" ref="X7:X9" si="2">IF(ISNUMBER(SEARCH("lait",V7)), "•","")</f>
        <v/>
      </c>
      <c r="Y7" s="9" t="str">
        <f t="shared" ref="Y7:Y9" si="3">IF(ISNUMBER(SEARCH("lait",W7)), "•","")</f>
        <v/>
      </c>
      <c r="Z7" s="59"/>
    </row>
    <row r="8" spans="1:27" s="5" customFormat="1" ht="67.5" customHeight="1" x14ac:dyDescent="0.3">
      <c r="A8" s="74"/>
      <c r="B8" s="40" t="s">
        <v>172</v>
      </c>
      <c r="C8" s="40"/>
      <c r="D8" s="40" t="s">
        <v>173</v>
      </c>
      <c r="E8" s="40"/>
      <c r="F8" s="40" t="s">
        <v>73</v>
      </c>
      <c r="G8" s="9" t="str">
        <f t="shared" si="0"/>
        <v/>
      </c>
      <c r="H8" s="9" t="str">
        <f t="shared" ref="H8:H54" si="4">IF(ISNUMBER(SEARCH("Gluten",F8)), "•","")</f>
        <v/>
      </c>
      <c r="I8" s="9" t="str">
        <f t="shared" ref="I8:I54" si="5">IF(ISNUMBER(SEARCH("Arachide",F8)), "•","")</f>
        <v/>
      </c>
      <c r="J8" s="9" t="str">
        <f t="shared" ref="J8:J54" si="6">IF(ISNUMBER(SEARCH("Céleri",F8)), "•","")</f>
        <v/>
      </c>
      <c r="K8" s="9" t="str">
        <f t="shared" ref="K8:K54" si="7">IF(ISNUMBER(SEARCH("crustacé",F8)), "•","")</f>
        <v/>
      </c>
      <c r="L8" s="9" t="str">
        <f t="shared" ref="L8:L19" si="8">IF(ISNUMBER(SEARCH("Fruits à coque",F8)), "•","")</f>
        <v>•</v>
      </c>
      <c r="M8" s="9" t="str">
        <f t="shared" ref="M8:M55" si="9">IF(ISNUMBER(SEARCH("Œuf",F8)), "•","")</f>
        <v/>
      </c>
      <c r="N8" s="9" t="str">
        <f t="shared" ref="N8:N19" si="10">IF(ISNUMBER(SEARCH("Sulfites",F8)), "•","")</f>
        <v>•</v>
      </c>
      <c r="O8" s="9" t="str">
        <f t="shared" ref="O8:O19" si="11">IF(ISNUMBER(SEARCH("Soja",F8)), "•","")</f>
        <v/>
      </c>
      <c r="P8" s="9" t="str">
        <f>IF(ISNUMBER(SEARCH("Sésame",F8)), "•","")</f>
        <v>•</v>
      </c>
      <c r="Q8" s="9" t="str">
        <f t="shared" ref="Q8:Q19" si="12">IF(ISNUMBER(SEARCH("Poisson",F8)), "•","")</f>
        <v/>
      </c>
      <c r="R8" s="9" t="str">
        <f t="shared" ref="R8:R19" si="13">IF(ISNUMBER(SEARCH("Moutarde",F8)), "•","")</f>
        <v/>
      </c>
      <c r="S8" s="9" t="str">
        <f t="shared" ref="S8:S19" si="14">IF(ISNUMBER(SEARCH("lupin",F8)), "•","")</f>
        <v/>
      </c>
      <c r="T8" s="9" t="str">
        <f t="shared" ref="T8:T19" si="15">IF(ISNUMBER(SEARCH("Molusque",F8)), "•","")</f>
        <v/>
      </c>
      <c r="U8" s="9" t="s">
        <v>20</v>
      </c>
      <c r="V8" s="9" t="s">
        <v>20</v>
      </c>
      <c r="W8" s="9" t="str">
        <f t="shared" si="1"/>
        <v/>
      </c>
      <c r="X8" s="9" t="str">
        <f t="shared" si="2"/>
        <v/>
      </c>
      <c r="Y8" s="9" t="str">
        <f t="shared" si="3"/>
        <v/>
      </c>
      <c r="Z8" s="59"/>
    </row>
    <row r="9" spans="1:27" s="5" customFormat="1" ht="67.5" customHeight="1" x14ac:dyDescent="0.3">
      <c r="A9" s="74"/>
      <c r="B9" s="40" t="s">
        <v>204</v>
      </c>
      <c r="C9" s="40"/>
      <c r="D9" s="39" t="s">
        <v>124</v>
      </c>
      <c r="E9" s="40"/>
      <c r="F9" s="40" t="s">
        <v>123</v>
      </c>
      <c r="G9" s="9" t="str">
        <f t="shared" si="0"/>
        <v/>
      </c>
      <c r="H9" s="9" t="str">
        <f t="shared" si="4"/>
        <v/>
      </c>
      <c r="I9" s="9" t="str">
        <f t="shared" si="5"/>
        <v/>
      </c>
      <c r="J9" s="9" t="str">
        <f t="shared" si="6"/>
        <v/>
      </c>
      <c r="K9" s="9" t="str">
        <f t="shared" si="7"/>
        <v/>
      </c>
      <c r="L9" s="9" t="str">
        <f t="shared" si="8"/>
        <v>•</v>
      </c>
      <c r="M9" s="9" t="str">
        <f t="shared" si="9"/>
        <v/>
      </c>
      <c r="N9" s="9" t="str">
        <f t="shared" si="10"/>
        <v/>
      </c>
      <c r="O9" s="9" t="str">
        <f t="shared" si="11"/>
        <v>•</v>
      </c>
      <c r="P9" s="9" t="str">
        <f t="shared" ref="P9:P19" si="16">IF(ISNUMBER(SEARCH("Sésame",F9)), "•","")</f>
        <v/>
      </c>
      <c r="Q9" s="9" t="str">
        <f t="shared" si="12"/>
        <v/>
      </c>
      <c r="R9" s="9" t="str">
        <f t="shared" si="13"/>
        <v/>
      </c>
      <c r="S9" s="9" t="str">
        <f t="shared" si="14"/>
        <v/>
      </c>
      <c r="T9" s="9" t="str">
        <f t="shared" si="15"/>
        <v/>
      </c>
      <c r="U9" s="9" t="s">
        <v>20</v>
      </c>
      <c r="V9" s="9" t="s">
        <v>20</v>
      </c>
      <c r="W9" s="9" t="str">
        <f t="shared" si="1"/>
        <v/>
      </c>
      <c r="X9" s="9" t="str">
        <f t="shared" si="2"/>
        <v/>
      </c>
      <c r="Y9" s="9" t="str">
        <f t="shared" si="3"/>
        <v/>
      </c>
      <c r="Z9" s="59"/>
    </row>
    <row r="10" spans="1:27" ht="67.5" customHeight="1" x14ac:dyDescent="0.3">
      <c r="A10" s="74" t="s">
        <v>178</v>
      </c>
      <c r="B10" s="42" t="s">
        <v>164</v>
      </c>
      <c r="C10" s="8" t="str">
        <f>CONCATENATE(B10&amp;CHAR(10),B11&amp;CHAR(10),B12)</f>
        <v>Œuf mayo bio, comme au comptoir
Mix de champignons laqués à la pékinoise, aïoli au sésame, panais et patate douce rôtis
Cheesecake aux pommes caramélisées</v>
      </c>
      <c r="D10" s="42" t="s">
        <v>157</v>
      </c>
      <c r="E10" s="31"/>
      <c r="F10" s="42" t="s">
        <v>80</v>
      </c>
      <c r="G10" s="22" t="str">
        <f t="shared" ref="G10:G19" si="17">IF(ISNUMBER(SEARCH("lait",F10)), "•","")</f>
        <v/>
      </c>
      <c r="H10" s="22" t="str">
        <f t="shared" ref="H10:H18" si="18">IF(ISNUMBER(SEARCH("Gluten",F10)), "•","")</f>
        <v/>
      </c>
      <c r="I10" s="22" t="str">
        <f t="shared" ref="I10:I18" si="19">IF(ISNUMBER(SEARCH("Arachide",F10)), "•","")</f>
        <v/>
      </c>
      <c r="J10" s="22" t="str">
        <f t="shared" ref="J10:J18" si="20">IF(ISNUMBER(SEARCH("Céleri",F10)), "•","")</f>
        <v/>
      </c>
      <c r="K10" s="22" t="str">
        <f t="shared" ref="K10:K18" si="21">IF(ISNUMBER(SEARCH("crustacé",F10)), "•","")</f>
        <v/>
      </c>
      <c r="L10" s="22" t="str">
        <f t="shared" ref="L10:L18" si="22">IF(ISNUMBER(SEARCH("Fruits à coque",F10)), "•","")</f>
        <v/>
      </c>
      <c r="M10" s="22" t="str">
        <f t="shared" ref="M10:M18" si="23">IF(ISNUMBER(SEARCH("Œuf",F10)), "•","")</f>
        <v>•</v>
      </c>
      <c r="N10" s="22" t="str">
        <f t="shared" ref="N10:N18" si="24">IF(ISNUMBER(SEARCH("Sulfites",F10)), "•","")</f>
        <v>•</v>
      </c>
      <c r="O10" s="22" t="str">
        <f t="shared" ref="O10:O18" si="25">IF(ISNUMBER(SEARCH("Soja",F10)), "•","")</f>
        <v/>
      </c>
      <c r="P10" s="22" t="str">
        <f t="shared" ref="P10:P18" si="26">IF(ISNUMBER(SEARCH("Sésame",F10)), "•","")</f>
        <v/>
      </c>
      <c r="Q10" s="22" t="str">
        <f t="shared" ref="Q10:Q18" si="27">IF(ISNUMBER(SEARCH("Poisson",F10)), "•","")</f>
        <v/>
      </c>
      <c r="R10" s="22" t="str">
        <f t="shared" ref="R10:R18" si="28">IF(ISNUMBER(SEARCH("Moutarde",F10)), "•","")</f>
        <v>•</v>
      </c>
      <c r="S10" s="22" t="str">
        <f t="shared" ref="S10:S18" si="29">IF(ISNUMBER(SEARCH("lupin",F10)), "•","")</f>
        <v/>
      </c>
      <c r="T10" s="22" t="str">
        <f t="shared" ref="T10:T18" si="30">IF(ISNUMBER(SEARCH("Molusque",F10)), "•","")</f>
        <v/>
      </c>
      <c r="U10" s="12" t="s">
        <v>20</v>
      </c>
      <c r="V10" s="12" t="str">
        <f t="shared" ref="V10" si="31">IF(ISNUMBER(SEARCH("lait",T10)), "•","")</f>
        <v/>
      </c>
      <c r="W10" s="12" t="str">
        <f t="shared" ref="W10" si="32">IF(ISNUMBER(SEARCH("lait",U10)), "•","")</f>
        <v/>
      </c>
      <c r="X10" s="12" t="str">
        <f t="shared" ref="X10" si="33">IF(ISNUMBER(SEARCH("lait",V10)), "•","")</f>
        <v/>
      </c>
      <c r="Y10" s="12" t="str">
        <f t="shared" ref="Y10" si="34">IF(ISNUMBER(SEARCH("lait",W10)), "•","")</f>
        <v/>
      </c>
    </row>
    <row r="11" spans="1:27" ht="67.5" customHeight="1" x14ac:dyDescent="0.3">
      <c r="A11" s="74"/>
      <c r="B11" s="42" t="s">
        <v>142</v>
      </c>
      <c r="C11" s="42"/>
      <c r="D11" s="42" t="s">
        <v>174</v>
      </c>
      <c r="E11" s="32"/>
      <c r="F11" s="42" t="s">
        <v>78</v>
      </c>
      <c r="G11" s="22" t="str">
        <f t="shared" si="17"/>
        <v/>
      </c>
      <c r="H11" s="22" t="str">
        <f t="shared" si="18"/>
        <v/>
      </c>
      <c r="I11" s="22" t="str">
        <f t="shared" si="19"/>
        <v/>
      </c>
      <c r="J11" s="22" t="str">
        <f t="shared" si="20"/>
        <v/>
      </c>
      <c r="K11" s="22" t="str">
        <f t="shared" si="21"/>
        <v/>
      </c>
      <c r="L11" s="22" t="str">
        <f t="shared" si="22"/>
        <v/>
      </c>
      <c r="M11" s="22" t="str">
        <f t="shared" si="23"/>
        <v>•</v>
      </c>
      <c r="N11" s="22" t="str">
        <f t="shared" si="24"/>
        <v>•</v>
      </c>
      <c r="O11" s="22" t="str">
        <f t="shared" si="25"/>
        <v>•</v>
      </c>
      <c r="P11" s="22" t="str">
        <f t="shared" si="26"/>
        <v>•</v>
      </c>
      <c r="Q11" s="22" t="str">
        <f t="shared" si="27"/>
        <v/>
      </c>
      <c r="R11" s="22" t="str">
        <f t="shared" si="28"/>
        <v>•</v>
      </c>
      <c r="S11" s="22" t="str">
        <f t="shared" si="29"/>
        <v/>
      </c>
      <c r="T11" s="22" t="str">
        <f t="shared" si="30"/>
        <v/>
      </c>
      <c r="U11" s="12" t="s">
        <v>20</v>
      </c>
      <c r="V11" s="12" t="str">
        <f t="shared" ref="V11:V12" si="35">IF(ISNUMBER(SEARCH("lait",T11)), "•","")</f>
        <v/>
      </c>
      <c r="W11" s="12" t="str">
        <f t="shared" ref="W11:W12" si="36">IF(ISNUMBER(SEARCH("lait",U11)), "•","")</f>
        <v/>
      </c>
      <c r="X11" s="12" t="str">
        <f t="shared" ref="X11:X12" si="37">IF(ISNUMBER(SEARCH("lait",V11)), "•","")</f>
        <v/>
      </c>
      <c r="Y11" s="13" t="str">
        <f t="shared" ref="Y11:Y12" si="38">IF(ISNUMBER(SEARCH("lait",W11)), "•","")</f>
        <v/>
      </c>
    </row>
    <row r="12" spans="1:27" ht="67.5" customHeight="1" x14ac:dyDescent="0.3">
      <c r="A12" s="74"/>
      <c r="B12" s="42" t="s">
        <v>143</v>
      </c>
      <c r="C12" s="42"/>
      <c r="D12" s="42" t="s">
        <v>175</v>
      </c>
      <c r="E12" s="32"/>
      <c r="F12" s="41" t="s">
        <v>79</v>
      </c>
      <c r="G12" s="22" t="str">
        <f t="shared" si="17"/>
        <v>•</v>
      </c>
      <c r="H12" s="22" t="str">
        <f t="shared" si="18"/>
        <v>•</v>
      </c>
      <c r="I12" s="22" t="str">
        <f t="shared" si="19"/>
        <v/>
      </c>
      <c r="J12" s="22" t="str">
        <f t="shared" si="20"/>
        <v/>
      </c>
      <c r="K12" s="22" t="str">
        <f t="shared" si="21"/>
        <v/>
      </c>
      <c r="L12" s="22" t="str">
        <f t="shared" si="22"/>
        <v/>
      </c>
      <c r="M12" s="22" t="str">
        <f t="shared" si="23"/>
        <v>•</v>
      </c>
      <c r="N12" s="22" t="str">
        <f t="shared" si="24"/>
        <v/>
      </c>
      <c r="O12" s="22" t="str">
        <f t="shared" si="25"/>
        <v/>
      </c>
      <c r="P12" s="22" t="str">
        <f t="shared" si="26"/>
        <v/>
      </c>
      <c r="Q12" s="22" t="str">
        <f t="shared" si="27"/>
        <v/>
      </c>
      <c r="R12" s="22" t="str">
        <f t="shared" si="28"/>
        <v/>
      </c>
      <c r="S12" s="22" t="str">
        <f t="shared" si="29"/>
        <v/>
      </c>
      <c r="T12" s="22" t="str">
        <f t="shared" si="30"/>
        <v/>
      </c>
      <c r="U12" s="12" t="s">
        <v>20</v>
      </c>
      <c r="V12" s="12" t="str">
        <f t="shared" si="35"/>
        <v/>
      </c>
      <c r="W12" s="12" t="str">
        <f t="shared" si="36"/>
        <v/>
      </c>
      <c r="X12" s="12" t="str">
        <f t="shared" si="37"/>
        <v/>
      </c>
      <c r="Y12" s="12" t="str">
        <f t="shared" si="38"/>
        <v/>
      </c>
    </row>
    <row r="13" spans="1:27" ht="67.5" customHeight="1" x14ac:dyDescent="0.3">
      <c r="A13" s="74" t="s">
        <v>179</v>
      </c>
      <c r="B13" s="40" t="s">
        <v>97</v>
      </c>
      <c r="C13" s="8" t="str">
        <f>CONCATENATE(B13&amp;CHAR(10),B14&amp;CHAR(10),B15)</f>
        <v>Clafoutis brocolis cheddar, mesclun
Filet de poulet chasseur, pommes grenailles et poêlée de saison
Tartare léger kaki, kiwi</v>
      </c>
      <c r="D13" s="40" t="s">
        <v>98</v>
      </c>
      <c r="E13" s="40"/>
      <c r="F13" s="40" t="s">
        <v>76</v>
      </c>
      <c r="G13" s="9" t="str">
        <f t="shared" si="17"/>
        <v>•</v>
      </c>
      <c r="H13" s="9" t="str">
        <f t="shared" si="18"/>
        <v/>
      </c>
      <c r="I13" s="9" t="str">
        <f t="shared" si="19"/>
        <v/>
      </c>
      <c r="J13" s="9" t="str">
        <f t="shared" si="20"/>
        <v/>
      </c>
      <c r="K13" s="9" t="str">
        <f t="shared" si="21"/>
        <v/>
      </c>
      <c r="L13" s="9" t="str">
        <f t="shared" si="22"/>
        <v/>
      </c>
      <c r="M13" s="9" t="str">
        <f t="shared" si="23"/>
        <v>•</v>
      </c>
      <c r="N13" s="9" t="str">
        <f t="shared" si="24"/>
        <v>•</v>
      </c>
      <c r="O13" s="9" t="str">
        <f t="shared" si="25"/>
        <v/>
      </c>
      <c r="P13" s="9" t="str">
        <f t="shared" si="26"/>
        <v/>
      </c>
      <c r="Q13" s="9" t="str">
        <f t="shared" si="27"/>
        <v/>
      </c>
      <c r="R13" s="9" t="str">
        <f t="shared" si="28"/>
        <v/>
      </c>
      <c r="S13" s="9" t="str">
        <f t="shared" si="29"/>
        <v/>
      </c>
      <c r="T13" s="9" t="str">
        <f t="shared" si="30"/>
        <v/>
      </c>
      <c r="U13" s="9" t="s">
        <v>20</v>
      </c>
      <c r="V13" s="9" t="str">
        <f t="shared" ref="V13:V14" si="39">IF(ISNUMBER(SEARCH("lait",T13)), "•","")</f>
        <v/>
      </c>
      <c r="W13" s="9" t="str">
        <f t="shared" ref="W13:W15" si="40">IF(ISNUMBER(SEARCH("lait",U13)), "•","")</f>
        <v/>
      </c>
      <c r="X13" s="9" t="str">
        <f t="shared" ref="X13:X15" si="41">IF(ISNUMBER(SEARCH("lait",V13)), "•","")</f>
        <v/>
      </c>
      <c r="Y13" s="9" t="str">
        <f t="shared" ref="Y13:Y15" si="42">IF(ISNUMBER(SEARCH("lait",W13)), "•","")</f>
        <v/>
      </c>
    </row>
    <row r="14" spans="1:27" ht="67.5" customHeight="1" x14ac:dyDescent="0.3">
      <c r="A14" s="74"/>
      <c r="B14" s="40" t="s">
        <v>134</v>
      </c>
      <c r="C14" s="40"/>
      <c r="D14" s="40" t="s">
        <v>100</v>
      </c>
      <c r="E14" s="40"/>
      <c r="F14" s="40" t="s">
        <v>99</v>
      </c>
      <c r="G14" s="9" t="str">
        <f t="shared" si="17"/>
        <v/>
      </c>
      <c r="H14" s="9" t="str">
        <f t="shared" si="18"/>
        <v>•</v>
      </c>
      <c r="I14" s="9" t="str">
        <f t="shared" si="19"/>
        <v/>
      </c>
      <c r="J14" s="9" t="str">
        <f t="shared" si="20"/>
        <v>•</v>
      </c>
      <c r="K14" s="9" t="str">
        <f t="shared" si="21"/>
        <v/>
      </c>
      <c r="L14" s="9" t="str">
        <f t="shared" si="22"/>
        <v/>
      </c>
      <c r="M14" s="9" t="str">
        <f t="shared" si="23"/>
        <v/>
      </c>
      <c r="N14" s="9" t="str">
        <f t="shared" si="24"/>
        <v>•</v>
      </c>
      <c r="O14" s="9" t="str">
        <f t="shared" si="25"/>
        <v/>
      </c>
      <c r="P14" s="9" t="str">
        <f t="shared" si="26"/>
        <v/>
      </c>
      <c r="Q14" s="9" t="str">
        <f t="shared" si="27"/>
        <v/>
      </c>
      <c r="R14" s="9" t="str">
        <f t="shared" si="28"/>
        <v/>
      </c>
      <c r="S14" s="9" t="str">
        <f t="shared" si="29"/>
        <v/>
      </c>
      <c r="T14" s="9" t="str">
        <f t="shared" si="30"/>
        <v/>
      </c>
      <c r="U14" s="9" t="str">
        <f t="shared" ref="U14" si="43">IF(ISNUMBER(SEARCH("lait",S14)), "•","")</f>
        <v/>
      </c>
      <c r="V14" s="9" t="str">
        <f t="shared" si="39"/>
        <v/>
      </c>
      <c r="W14" s="9" t="str">
        <f t="shared" si="40"/>
        <v/>
      </c>
      <c r="X14" s="9" t="str">
        <f t="shared" si="41"/>
        <v/>
      </c>
      <c r="Y14" s="9" t="str">
        <f t="shared" si="42"/>
        <v/>
      </c>
    </row>
    <row r="15" spans="1:27" ht="67.5" customHeight="1" x14ac:dyDescent="0.3">
      <c r="A15" s="74"/>
      <c r="B15" s="40" t="s">
        <v>141</v>
      </c>
      <c r="C15" s="40"/>
      <c r="D15" s="40" t="s">
        <v>144</v>
      </c>
      <c r="E15" s="40"/>
      <c r="F15" s="39" t="s">
        <v>114</v>
      </c>
      <c r="G15" s="9" t="str">
        <f t="shared" si="17"/>
        <v/>
      </c>
      <c r="H15" s="9" t="str">
        <f t="shared" si="18"/>
        <v/>
      </c>
      <c r="I15" s="9" t="str">
        <f t="shared" si="19"/>
        <v/>
      </c>
      <c r="J15" s="9" t="str">
        <f t="shared" si="20"/>
        <v/>
      </c>
      <c r="K15" s="9" t="str">
        <f t="shared" si="21"/>
        <v/>
      </c>
      <c r="L15" s="9" t="str">
        <f t="shared" si="22"/>
        <v/>
      </c>
      <c r="M15" s="9" t="str">
        <f t="shared" si="23"/>
        <v/>
      </c>
      <c r="N15" s="9" t="str">
        <f t="shared" si="24"/>
        <v/>
      </c>
      <c r="O15" s="9" t="str">
        <f t="shared" si="25"/>
        <v/>
      </c>
      <c r="P15" s="9" t="str">
        <f t="shared" si="26"/>
        <v/>
      </c>
      <c r="Q15" s="9" t="str">
        <f t="shared" si="27"/>
        <v/>
      </c>
      <c r="R15" s="9" t="str">
        <f t="shared" si="28"/>
        <v/>
      </c>
      <c r="S15" s="9" t="str">
        <f t="shared" si="29"/>
        <v/>
      </c>
      <c r="T15" s="9" t="str">
        <f t="shared" si="30"/>
        <v/>
      </c>
      <c r="U15" s="9" t="s">
        <v>20</v>
      </c>
      <c r="V15" s="9" t="s">
        <v>20</v>
      </c>
      <c r="W15" s="9" t="str">
        <f t="shared" si="40"/>
        <v/>
      </c>
      <c r="X15" s="9" t="str">
        <f t="shared" si="41"/>
        <v/>
      </c>
      <c r="Y15" s="9" t="str">
        <f t="shared" si="42"/>
        <v/>
      </c>
    </row>
    <row r="16" spans="1:27" s="5" customFormat="1" ht="67.5" customHeight="1" x14ac:dyDescent="0.3">
      <c r="A16" s="74" t="s">
        <v>180</v>
      </c>
      <c r="B16" s="70" t="s">
        <v>87</v>
      </c>
      <c r="C16" s="8" t="str">
        <f>CONCATENATE(B16&amp;CHAR(10),B17&amp;CHAR(10),B18)</f>
        <v>Salade de carotte et panais râpés, chèvre frais et vinaigrette au miel
Terrine moelleuse de poisson, fondue de poireaux, riz au citron
Poire pochée, ganache montée et streusel</v>
      </c>
      <c r="D16" s="70" t="s">
        <v>86</v>
      </c>
      <c r="E16" s="70"/>
      <c r="F16" s="70" t="s">
        <v>85</v>
      </c>
      <c r="G16" s="22" t="str">
        <f t="shared" si="17"/>
        <v>•</v>
      </c>
      <c r="H16" s="22" t="str">
        <f t="shared" si="18"/>
        <v/>
      </c>
      <c r="I16" s="22" t="str">
        <f t="shared" si="19"/>
        <v/>
      </c>
      <c r="J16" s="22" t="str">
        <f t="shared" si="20"/>
        <v/>
      </c>
      <c r="K16" s="22" t="str">
        <f t="shared" si="21"/>
        <v/>
      </c>
      <c r="L16" s="22" t="str">
        <f t="shared" si="22"/>
        <v/>
      </c>
      <c r="M16" s="22" t="str">
        <f t="shared" si="23"/>
        <v/>
      </c>
      <c r="N16" s="22" t="str">
        <f t="shared" si="24"/>
        <v>•</v>
      </c>
      <c r="O16" s="22" t="str">
        <f t="shared" si="25"/>
        <v/>
      </c>
      <c r="P16" s="22" t="str">
        <f t="shared" si="26"/>
        <v/>
      </c>
      <c r="Q16" s="22" t="str">
        <f t="shared" si="27"/>
        <v/>
      </c>
      <c r="R16" s="22" t="str">
        <f t="shared" si="28"/>
        <v>•</v>
      </c>
      <c r="S16" s="22" t="str">
        <f t="shared" si="29"/>
        <v/>
      </c>
      <c r="T16" s="22" t="str">
        <f t="shared" si="30"/>
        <v/>
      </c>
      <c r="U16" s="22" t="s">
        <v>20</v>
      </c>
      <c r="V16" s="22" t="str">
        <f t="shared" ref="V16:V18" si="44">IF(ISNUMBER(SEARCH("lait",T16)), "•","")</f>
        <v/>
      </c>
      <c r="W16" s="22" t="str">
        <f t="shared" ref="W16:W18" si="45">IF(ISNUMBER(SEARCH("lait",U16)), "•","")</f>
        <v/>
      </c>
      <c r="X16" s="22" t="str">
        <f t="shared" ref="X16:X18" si="46">IF(ISNUMBER(SEARCH("lait",V16)), "•","")</f>
        <v/>
      </c>
      <c r="Y16" s="22" t="str">
        <f t="shared" ref="Y16:Y18" si="47">IF(ISNUMBER(SEARCH("lait",W16)), "•","")</f>
        <v/>
      </c>
      <c r="Z16" s="59"/>
    </row>
    <row r="17" spans="1:26" s="5" customFormat="1" ht="67.5" customHeight="1" x14ac:dyDescent="0.3">
      <c r="A17" s="74"/>
      <c r="B17" s="70" t="s">
        <v>130</v>
      </c>
      <c r="C17" s="70"/>
      <c r="D17" s="70" t="s">
        <v>168</v>
      </c>
      <c r="E17" s="70"/>
      <c r="F17" s="70" t="s">
        <v>88</v>
      </c>
      <c r="G17" s="22" t="str">
        <f t="shared" si="17"/>
        <v>•</v>
      </c>
      <c r="H17" s="22" t="str">
        <f t="shared" si="18"/>
        <v/>
      </c>
      <c r="I17" s="22" t="str">
        <f t="shared" si="19"/>
        <v/>
      </c>
      <c r="J17" s="22" t="str">
        <f t="shared" si="20"/>
        <v/>
      </c>
      <c r="K17" s="22" t="str">
        <f t="shared" si="21"/>
        <v/>
      </c>
      <c r="L17" s="22" t="str">
        <f t="shared" si="22"/>
        <v/>
      </c>
      <c r="M17" s="22" t="str">
        <f t="shared" si="23"/>
        <v>•</v>
      </c>
      <c r="N17" s="22" t="str">
        <f t="shared" si="24"/>
        <v>•</v>
      </c>
      <c r="O17" s="22" t="str">
        <f t="shared" si="25"/>
        <v/>
      </c>
      <c r="P17" s="22" t="str">
        <f t="shared" si="26"/>
        <v/>
      </c>
      <c r="Q17" s="22" t="str">
        <f t="shared" si="27"/>
        <v>•</v>
      </c>
      <c r="R17" s="22" t="str">
        <f t="shared" si="28"/>
        <v>•</v>
      </c>
      <c r="S17" s="22" t="str">
        <f t="shared" si="29"/>
        <v/>
      </c>
      <c r="T17" s="22" t="str">
        <f t="shared" si="30"/>
        <v/>
      </c>
      <c r="U17" s="22" t="str">
        <f t="shared" ref="U17" si="48">IF(ISNUMBER(SEARCH("lait",S17)), "•","")</f>
        <v/>
      </c>
      <c r="V17" s="22" t="str">
        <f t="shared" si="44"/>
        <v/>
      </c>
      <c r="W17" s="22" t="str">
        <f t="shared" si="45"/>
        <v/>
      </c>
      <c r="X17" s="22" t="str">
        <f t="shared" si="46"/>
        <v/>
      </c>
      <c r="Y17" s="22" t="str">
        <f t="shared" si="47"/>
        <v/>
      </c>
      <c r="Z17" s="59"/>
    </row>
    <row r="18" spans="1:26" s="5" customFormat="1" ht="67.5" customHeight="1" x14ac:dyDescent="0.3">
      <c r="A18" s="74"/>
      <c r="B18" s="70" t="s">
        <v>89</v>
      </c>
      <c r="C18" s="70"/>
      <c r="D18" s="70" t="s">
        <v>181</v>
      </c>
      <c r="E18" s="70"/>
      <c r="F18" s="70" t="s">
        <v>128</v>
      </c>
      <c r="G18" s="22" t="str">
        <f t="shared" si="17"/>
        <v>•</v>
      </c>
      <c r="H18" s="22" t="str">
        <f t="shared" si="18"/>
        <v/>
      </c>
      <c r="I18" s="22" t="str">
        <f t="shared" si="19"/>
        <v/>
      </c>
      <c r="J18" s="22" t="str">
        <f t="shared" si="20"/>
        <v/>
      </c>
      <c r="K18" s="22" t="str">
        <f t="shared" si="21"/>
        <v/>
      </c>
      <c r="L18" s="22" t="str">
        <f t="shared" si="22"/>
        <v>•</v>
      </c>
      <c r="M18" s="22" t="str">
        <f t="shared" si="23"/>
        <v>•</v>
      </c>
      <c r="N18" s="22" t="str">
        <f t="shared" si="24"/>
        <v>•</v>
      </c>
      <c r="O18" s="22" t="str">
        <f t="shared" si="25"/>
        <v>•</v>
      </c>
      <c r="P18" s="22" t="str">
        <f t="shared" si="26"/>
        <v/>
      </c>
      <c r="Q18" s="22" t="str">
        <f t="shared" si="27"/>
        <v/>
      </c>
      <c r="R18" s="22" t="str">
        <f t="shared" si="28"/>
        <v/>
      </c>
      <c r="S18" s="22" t="str">
        <f t="shared" si="29"/>
        <v/>
      </c>
      <c r="T18" s="22" t="str">
        <f t="shared" si="30"/>
        <v/>
      </c>
      <c r="U18" s="22" t="s">
        <v>20</v>
      </c>
      <c r="V18" s="22" t="str">
        <f t="shared" si="44"/>
        <v/>
      </c>
      <c r="W18" s="22" t="str">
        <f t="shared" si="45"/>
        <v/>
      </c>
      <c r="X18" s="22" t="str">
        <f t="shared" si="46"/>
        <v/>
      </c>
      <c r="Y18" s="22" t="str">
        <f t="shared" si="47"/>
        <v/>
      </c>
      <c r="Z18" s="59"/>
    </row>
    <row r="19" spans="1:26" ht="67.5" customHeight="1" x14ac:dyDescent="0.3">
      <c r="A19" s="74" t="s">
        <v>182</v>
      </c>
      <c r="B19" s="40" t="s">
        <v>102</v>
      </c>
      <c r="C19" s="8" t="str">
        <f>CONCATENATE(B19&amp;CHAR(10),B20&amp;CHAR(10),B21)</f>
        <v>Champignons snackés, crème de feta et zaatar
Clafoutis au brocolis et cheddar, lentilles noires, potimarron fondant
Tartare léger kaki, kiwi</v>
      </c>
      <c r="D19" s="40" t="s">
        <v>75</v>
      </c>
      <c r="E19" s="31"/>
      <c r="F19" s="40" t="s">
        <v>74</v>
      </c>
      <c r="G19" s="9" t="str">
        <f t="shared" si="17"/>
        <v>•</v>
      </c>
      <c r="H19" s="9" t="str">
        <f t="shared" si="4"/>
        <v/>
      </c>
      <c r="I19" s="9" t="str">
        <f t="shared" si="5"/>
        <v/>
      </c>
      <c r="J19" s="9" t="str">
        <f t="shared" si="6"/>
        <v/>
      </c>
      <c r="K19" s="9" t="str">
        <f t="shared" si="7"/>
        <v/>
      </c>
      <c r="L19" s="9" t="str">
        <f t="shared" si="8"/>
        <v/>
      </c>
      <c r="M19" s="9" t="str">
        <f t="shared" si="9"/>
        <v/>
      </c>
      <c r="N19" s="9" t="str">
        <f t="shared" si="10"/>
        <v/>
      </c>
      <c r="O19" s="9" t="str">
        <f t="shared" si="11"/>
        <v/>
      </c>
      <c r="P19" s="9" t="str">
        <f t="shared" si="16"/>
        <v>•</v>
      </c>
      <c r="Q19" s="9" t="str">
        <f t="shared" si="12"/>
        <v/>
      </c>
      <c r="R19" s="9" t="str">
        <f t="shared" si="13"/>
        <v/>
      </c>
      <c r="S19" s="9" t="str">
        <f t="shared" si="14"/>
        <v/>
      </c>
      <c r="T19" s="9" t="str">
        <f t="shared" si="15"/>
        <v/>
      </c>
      <c r="U19" s="9" t="s">
        <v>20</v>
      </c>
      <c r="V19" s="9"/>
      <c r="W19" s="9"/>
      <c r="X19" s="9"/>
      <c r="Y19" s="9"/>
    </row>
    <row r="20" spans="1:26" ht="67.5" customHeight="1" x14ac:dyDescent="0.3">
      <c r="A20" s="74"/>
      <c r="B20" s="40" t="s">
        <v>158</v>
      </c>
      <c r="C20" s="40"/>
      <c r="D20" s="40" t="s">
        <v>77</v>
      </c>
      <c r="E20" s="32"/>
      <c r="F20" s="40" t="s">
        <v>76</v>
      </c>
      <c r="G20" s="9" t="str">
        <f t="shared" si="0"/>
        <v>•</v>
      </c>
      <c r="H20" s="9" t="str">
        <f t="shared" si="4"/>
        <v/>
      </c>
      <c r="I20" s="9" t="str">
        <f t="shared" si="5"/>
        <v/>
      </c>
      <c r="J20" s="9" t="str">
        <f t="shared" si="6"/>
        <v/>
      </c>
      <c r="K20" s="9" t="str">
        <f t="shared" si="7"/>
        <v/>
      </c>
      <c r="L20" s="9" t="str">
        <f t="shared" ref="L20:L54" si="49">IF(ISNUMBER(SEARCH("Fruits à coque",F20)), "•","")</f>
        <v/>
      </c>
      <c r="M20" s="9" t="str">
        <f t="shared" si="9"/>
        <v>•</v>
      </c>
      <c r="N20" s="9" t="str">
        <f t="shared" ref="N20:N54" si="50">IF(ISNUMBER(SEARCH("Sulfites",F20)), "•","")</f>
        <v>•</v>
      </c>
      <c r="O20" s="9" t="str">
        <f t="shared" ref="O20:O54" si="51">IF(ISNUMBER(SEARCH("Soja",F20)), "•","")</f>
        <v/>
      </c>
      <c r="P20" s="9" t="str">
        <f t="shared" ref="P20:P54" si="52">IF(ISNUMBER(SEARCH("Sésame",F20)), "•","")</f>
        <v/>
      </c>
      <c r="Q20" s="9" t="str">
        <f t="shared" ref="Q20:Q54" si="53">IF(ISNUMBER(SEARCH("Poisson",F20)), "•","")</f>
        <v/>
      </c>
      <c r="R20" s="9" t="str">
        <f t="shared" ref="R20:R54" si="54">IF(ISNUMBER(SEARCH("Moutarde",F20)), "•","")</f>
        <v/>
      </c>
      <c r="S20" s="9" t="str">
        <f t="shared" ref="S20:S54" si="55">IF(ISNUMBER(SEARCH("lupin",F20)), "•","")</f>
        <v/>
      </c>
      <c r="T20" s="9" t="str">
        <f t="shared" ref="T20:T54" si="56">IF(ISNUMBER(SEARCH("Molusque",F20)), "•","")</f>
        <v/>
      </c>
      <c r="U20" s="9" t="s">
        <v>20</v>
      </c>
      <c r="V20" s="9"/>
      <c r="W20" s="9"/>
      <c r="X20" s="9"/>
      <c r="Y20" s="2"/>
    </row>
    <row r="21" spans="1:26" ht="67.5" customHeight="1" x14ac:dyDescent="0.3">
      <c r="A21" s="74"/>
      <c r="B21" s="40" t="s">
        <v>141</v>
      </c>
      <c r="C21" s="40"/>
      <c r="D21" s="40" t="s">
        <v>144</v>
      </c>
      <c r="E21" s="32"/>
      <c r="F21" s="39" t="s">
        <v>114</v>
      </c>
      <c r="G21" s="9" t="str">
        <f t="shared" si="0"/>
        <v/>
      </c>
      <c r="H21" s="9" t="str">
        <f t="shared" si="4"/>
        <v/>
      </c>
      <c r="I21" s="9" t="str">
        <f t="shared" si="5"/>
        <v/>
      </c>
      <c r="J21" s="9" t="str">
        <f t="shared" si="6"/>
        <v/>
      </c>
      <c r="K21" s="9" t="str">
        <f t="shared" si="7"/>
        <v/>
      </c>
      <c r="L21" s="9" t="str">
        <f t="shared" si="49"/>
        <v/>
      </c>
      <c r="M21" s="9" t="str">
        <f t="shared" si="9"/>
        <v/>
      </c>
      <c r="N21" s="9" t="str">
        <f t="shared" si="50"/>
        <v/>
      </c>
      <c r="O21" s="9" t="str">
        <f t="shared" si="51"/>
        <v/>
      </c>
      <c r="P21" s="9" t="str">
        <f t="shared" si="52"/>
        <v/>
      </c>
      <c r="Q21" s="9" t="str">
        <f t="shared" si="53"/>
        <v/>
      </c>
      <c r="R21" s="9" t="str">
        <f t="shared" si="54"/>
        <v/>
      </c>
      <c r="S21" s="9" t="str">
        <f t="shared" si="55"/>
        <v/>
      </c>
      <c r="T21" s="9" t="str">
        <f t="shared" si="56"/>
        <v/>
      </c>
      <c r="U21" s="9" t="s">
        <v>20</v>
      </c>
      <c r="V21" s="9" t="s">
        <v>20</v>
      </c>
      <c r="W21" s="9"/>
      <c r="X21" s="9"/>
      <c r="Y21" s="9"/>
    </row>
    <row r="22" spans="1:26" s="5" customFormat="1" ht="67.5" customHeight="1" x14ac:dyDescent="0.3">
      <c r="A22" s="74" t="s">
        <v>132</v>
      </c>
      <c r="B22" s="42" t="s">
        <v>65</v>
      </c>
      <c r="C22" s="8" t="str">
        <f>CONCATENATE(B22&amp;CHAR(10),B23&amp;CHAR(10),B24)</f>
        <v>Butternut grillée et huile parfumée
Casarecce aux brocolis, patate douce, champignons et crème de gorgonzola
Cookie très gourmand au praliné</v>
      </c>
      <c r="D22" s="42" t="s">
        <v>151</v>
      </c>
      <c r="E22" s="31"/>
      <c r="F22" s="42" t="s">
        <v>153</v>
      </c>
      <c r="G22" s="22" t="str">
        <f t="shared" ref="G22:G30" si="57">IF(ISNUMBER(SEARCH("lait",F22)), "•","")</f>
        <v/>
      </c>
      <c r="H22" s="22" t="str">
        <f t="shared" ref="H22:H30" si="58">IF(ISNUMBER(SEARCH("Gluten",F22)), "•","")</f>
        <v>•</v>
      </c>
      <c r="I22" s="22" t="str">
        <f t="shared" ref="I22:I30" si="59">IF(ISNUMBER(SEARCH("Arachide",F22)), "•","")</f>
        <v/>
      </c>
      <c r="J22" s="22" t="str">
        <f t="shared" ref="J22:J30" si="60">IF(ISNUMBER(SEARCH("Céleri",F22)), "•","")</f>
        <v/>
      </c>
      <c r="K22" s="22" t="str">
        <f t="shared" ref="K22:K30" si="61">IF(ISNUMBER(SEARCH("crustacé",F22)), "•","")</f>
        <v/>
      </c>
      <c r="L22" s="22" t="str">
        <f t="shared" ref="L22:L30" si="62">IF(ISNUMBER(SEARCH("Fruits à coque",F22)), "•","")</f>
        <v/>
      </c>
      <c r="M22" s="22" t="str">
        <f t="shared" ref="M22:M30" si="63">IF(ISNUMBER(SEARCH("Œuf",F22)), "•","")</f>
        <v/>
      </c>
      <c r="N22" s="22" t="str">
        <f t="shared" ref="N22:N30" si="64">IF(ISNUMBER(SEARCH("Sulfites",F22)), "•","")</f>
        <v>•</v>
      </c>
      <c r="O22" s="22" t="str">
        <f t="shared" ref="O22:O30" si="65">IF(ISNUMBER(SEARCH("Soja",F22)), "•","")</f>
        <v/>
      </c>
      <c r="P22" s="22" t="str">
        <f t="shared" ref="P22:P30" si="66">IF(ISNUMBER(SEARCH("Sésame",F22)), "•","")</f>
        <v/>
      </c>
      <c r="Q22" s="22" t="str">
        <f t="shared" ref="Q22:Q30" si="67">IF(ISNUMBER(SEARCH("Poisson",F22)), "•","")</f>
        <v/>
      </c>
      <c r="R22" s="22" t="str">
        <f t="shared" ref="R22:R30" si="68">IF(ISNUMBER(SEARCH("Moutarde",F22)), "•","")</f>
        <v>•</v>
      </c>
      <c r="S22" s="22" t="str">
        <f t="shared" ref="S22:S30" si="69">IF(ISNUMBER(SEARCH("lupin",F22)), "•","")</f>
        <v/>
      </c>
      <c r="T22" s="22" t="str">
        <f t="shared" ref="T22:T30" si="70">IF(ISNUMBER(SEARCH("Molusque",F22)), "•","")</f>
        <v/>
      </c>
      <c r="U22" s="12" t="s">
        <v>20</v>
      </c>
      <c r="V22" s="12" t="str">
        <f t="shared" ref="V22:V24" si="71">IF(ISNUMBER(SEARCH("lait",T22)), "•","")</f>
        <v/>
      </c>
      <c r="W22" s="12" t="str">
        <f t="shared" ref="W22:W24" si="72">IF(ISNUMBER(SEARCH("lait",U22)), "•","")</f>
        <v/>
      </c>
      <c r="X22" s="12" t="str">
        <f t="shared" ref="X22:X24" si="73">IF(ISNUMBER(SEARCH("lait",V22)), "•","")</f>
        <v/>
      </c>
      <c r="Y22" s="12" t="str">
        <f t="shared" ref="Y22:Y24" si="74">IF(ISNUMBER(SEARCH("lait",W22)), "•","")</f>
        <v/>
      </c>
      <c r="Z22" s="59"/>
    </row>
    <row r="23" spans="1:26" s="5" customFormat="1" ht="67.5" customHeight="1" x14ac:dyDescent="0.3">
      <c r="A23" s="74"/>
      <c r="B23" s="42" t="s">
        <v>131</v>
      </c>
      <c r="C23" s="42"/>
      <c r="D23" s="42" t="s">
        <v>150</v>
      </c>
      <c r="E23" s="32"/>
      <c r="F23" s="42" t="s">
        <v>121</v>
      </c>
      <c r="G23" s="22" t="str">
        <f t="shared" si="57"/>
        <v>•</v>
      </c>
      <c r="H23" s="22" t="str">
        <f t="shared" si="58"/>
        <v>•</v>
      </c>
      <c r="I23" s="22" t="str">
        <f t="shared" si="59"/>
        <v/>
      </c>
      <c r="J23" s="22" t="str">
        <f t="shared" si="60"/>
        <v/>
      </c>
      <c r="K23" s="22" t="str">
        <f t="shared" si="61"/>
        <v/>
      </c>
      <c r="L23" s="22" t="str">
        <f t="shared" si="62"/>
        <v>•</v>
      </c>
      <c r="M23" s="22" t="str">
        <f t="shared" si="63"/>
        <v/>
      </c>
      <c r="N23" s="22" t="str">
        <f t="shared" si="64"/>
        <v/>
      </c>
      <c r="O23" s="22" t="str">
        <f t="shared" si="65"/>
        <v/>
      </c>
      <c r="P23" s="22" t="str">
        <f t="shared" si="66"/>
        <v/>
      </c>
      <c r="Q23" s="22" t="str">
        <f t="shared" si="67"/>
        <v/>
      </c>
      <c r="R23" s="22" t="str">
        <f t="shared" si="68"/>
        <v/>
      </c>
      <c r="S23" s="22" t="str">
        <f t="shared" si="69"/>
        <v/>
      </c>
      <c r="T23" s="22" t="str">
        <f t="shared" si="70"/>
        <v/>
      </c>
      <c r="U23" s="12" t="s">
        <v>20</v>
      </c>
      <c r="V23" s="12" t="str">
        <f t="shared" si="71"/>
        <v/>
      </c>
      <c r="W23" s="12" t="str">
        <f t="shared" si="72"/>
        <v/>
      </c>
      <c r="X23" s="12" t="str">
        <f t="shared" si="73"/>
        <v/>
      </c>
      <c r="Y23" s="12" t="str">
        <f t="shared" si="74"/>
        <v/>
      </c>
      <c r="Z23" s="59"/>
    </row>
    <row r="24" spans="1:26" s="5" customFormat="1" ht="67.5" customHeight="1" x14ac:dyDescent="0.3">
      <c r="A24" s="74"/>
      <c r="B24" s="42" t="s">
        <v>66</v>
      </c>
      <c r="C24" s="42"/>
      <c r="D24" s="42" t="s">
        <v>93</v>
      </c>
      <c r="E24" s="32"/>
      <c r="F24" s="41" t="s">
        <v>92</v>
      </c>
      <c r="G24" s="22" t="str">
        <f t="shared" si="57"/>
        <v>•</v>
      </c>
      <c r="H24" s="22" t="str">
        <f t="shared" si="58"/>
        <v>•</v>
      </c>
      <c r="I24" s="22" t="str">
        <f t="shared" si="59"/>
        <v/>
      </c>
      <c r="J24" s="22" t="str">
        <f t="shared" si="60"/>
        <v/>
      </c>
      <c r="K24" s="22" t="str">
        <f t="shared" si="61"/>
        <v/>
      </c>
      <c r="L24" s="22" t="str">
        <f t="shared" si="62"/>
        <v>•</v>
      </c>
      <c r="M24" s="22" t="str">
        <f t="shared" si="63"/>
        <v>•</v>
      </c>
      <c r="N24" s="22" t="str">
        <f t="shared" si="64"/>
        <v/>
      </c>
      <c r="O24" s="22" t="str">
        <f t="shared" si="65"/>
        <v>•</v>
      </c>
      <c r="P24" s="22" t="str">
        <f t="shared" si="66"/>
        <v/>
      </c>
      <c r="Q24" s="22" t="str">
        <f t="shared" si="67"/>
        <v/>
      </c>
      <c r="R24" s="22" t="str">
        <f t="shared" si="68"/>
        <v/>
      </c>
      <c r="S24" s="22" t="str">
        <f t="shared" si="69"/>
        <v/>
      </c>
      <c r="T24" s="22" t="str">
        <f t="shared" si="70"/>
        <v/>
      </c>
      <c r="U24" s="12" t="s">
        <v>20</v>
      </c>
      <c r="V24" s="12" t="str">
        <f t="shared" si="71"/>
        <v/>
      </c>
      <c r="W24" s="12" t="str">
        <f t="shared" si="72"/>
        <v/>
      </c>
      <c r="X24" s="12" t="str">
        <f t="shared" si="73"/>
        <v/>
      </c>
      <c r="Y24" s="12" t="str">
        <f t="shared" si="74"/>
        <v/>
      </c>
      <c r="Z24" s="59"/>
    </row>
    <row r="25" spans="1:26" s="5" customFormat="1" ht="67.5" customHeight="1" x14ac:dyDescent="0.3">
      <c r="A25" s="74" t="s">
        <v>133</v>
      </c>
      <c r="B25" s="40" t="s">
        <v>160</v>
      </c>
      <c r="C25" s="8" t="str">
        <f>CONCATENATE(B25&amp;CHAR(10),B26&amp;CHAR(10),B27)</f>
        <v>Brocolis grillés, lit de ricotta crémeuse à la ciboulette
Salade bistrot gourmande pommes de terre, lardons, comté et œuf mollet bio
Fondant marron chocolat</v>
      </c>
      <c r="D25" s="40" t="s">
        <v>152</v>
      </c>
      <c r="E25" s="31"/>
      <c r="F25" s="40" t="s">
        <v>2</v>
      </c>
      <c r="G25" s="9" t="str">
        <f t="shared" si="57"/>
        <v>•</v>
      </c>
      <c r="H25" s="9" t="str">
        <f t="shared" si="58"/>
        <v/>
      </c>
      <c r="I25" s="9" t="str">
        <f t="shared" si="59"/>
        <v/>
      </c>
      <c r="J25" s="9" t="str">
        <f t="shared" si="60"/>
        <v/>
      </c>
      <c r="K25" s="9" t="str">
        <f t="shared" si="61"/>
        <v/>
      </c>
      <c r="L25" s="9" t="str">
        <f t="shared" si="62"/>
        <v/>
      </c>
      <c r="M25" s="9" t="str">
        <f t="shared" si="63"/>
        <v/>
      </c>
      <c r="N25" s="9" t="str">
        <f t="shared" si="64"/>
        <v/>
      </c>
      <c r="O25" s="9" t="str">
        <f t="shared" si="65"/>
        <v/>
      </c>
      <c r="P25" s="9" t="str">
        <f t="shared" si="66"/>
        <v/>
      </c>
      <c r="Q25" s="9" t="str">
        <f t="shared" si="67"/>
        <v/>
      </c>
      <c r="R25" s="9" t="str">
        <f t="shared" si="68"/>
        <v/>
      </c>
      <c r="S25" s="9" t="str">
        <f t="shared" si="69"/>
        <v/>
      </c>
      <c r="T25" s="9" t="str">
        <f t="shared" si="70"/>
        <v/>
      </c>
      <c r="U25" s="9" t="s">
        <v>20</v>
      </c>
      <c r="V25" s="9"/>
      <c r="W25" s="9"/>
      <c r="X25" s="9"/>
      <c r="Y25" s="9"/>
      <c r="Z25" s="59"/>
    </row>
    <row r="26" spans="1:26" s="5" customFormat="1" ht="67.5" customHeight="1" x14ac:dyDescent="0.3">
      <c r="A26" s="74"/>
      <c r="B26" s="40" t="s">
        <v>184</v>
      </c>
      <c r="C26" s="40"/>
      <c r="D26" s="40" t="s">
        <v>185</v>
      </c>
      <c r="E26" s="32"/>
      <c r="F26" s="40" t="s">
        <v>94</v>
      </c>
      <c r="G26" s="9" t="str">
        <f t="shared" si="57"/>
        <v>•</v>
      </c>
      <c r="H26" s="9" t="str">
        <f t="shared" si="58"/>
        <v/>
      </c>
      <c r="I26" s="9" t="str">
        <f t="shared" si="59"/>
        <v/>
      </c>
      <c r="J26" s="9" t="str">
        <f t="shared" si="60"/>
        <v/>
      </c>
      <c r="K26" s="9" t="str">
        <f t="shared" si="61"/>
        <v/>
      </c>
      <c r="L26" s="9" t="str">
        <f t="shared" si="62"/>
        <v/>
      </c>
      <c r="M26" s="9" t="str">
        <f t="shared" si="63"/>
        <v>•</v>
      </c>
      <c r="N26" s="9" t="str">
        <f t="shared" si="64"/>
        <v>•</v>
      </c>
      <c r="O26" s="9" t="str">
        <f t="shared" si="65"/>
        <v/>
      </c>
      <c r="P26" s="9" t="str">
        <f t="shared" si="66"/>
        <v/>
      </c>
      <c r="Q26" s="9" t="str">
        <f t="shared" si="67"/>
        <v/>
      </c>
      <c r="R26" s="9" t="str">
        <f t="shared" si="68"/>
        <v>•</v>
      </c>
      <c r="S26" s="9" t="str">
        <f t="shared" si="69"/>
        <v/>
      </c>
      <c r="T26" s="9" t="str">
        <f t="shared" si="70"/>
        <v/>
      </c>
      <c r="U26" s="9"/>
      <c r="V26" s="9"/>
      <c r="W26" s="9" t="s">
        <v>20</v>
      </c>
      <c r="X26" s="9" t="s">
        <v>20</v>
      </c>
      <c r="Y26" s="9" t="s">
        <v>20</v>
      </c>
      <c r="Z26" s="59"/>
    </row>
    <row r="27" spans="1:26" s="5" customFormat="1" ht="67.5" customHeight="1" x14ac:dyDescent="0.3">
      <c r="A27" s="74"/>
      <c r="B27" s="40" t="s">
        <v>67</v>
      </c>
      <c r="C27" s="40"/>
      <c r="D27" s="40" t="s">
        <v>96</v>
      </c>
      <c r="E27" s="32"/>
      <c r="F27" s="40" t="s">
        <v>95</v>
      </c>
      <c r="G27" s="9" t="str">
        <f t="shared" si="57"/>
        <v>•</v>
      </c>
      <c r="H27" s="9" t="str">
        <f t="shared" si="58"/>
        <v/>
      </c>
      <c r="I27" s="9" t="str">
        <f t="shared" si="59"/>
        <v/>
      </c>
      <c r="J27" s="9" t="str">
        <f t="shared" si="60"/>
        <v/>
      </c>
      <c r="K27" s="9" t="str">
        <f t="shared" si="61"/>
        <v/>
      </c>
      <c r="L27" s="9" t="str">
        <f t="shared" si="62"/>
        <v>•</v>
      </c>
      <c r="M27" s="9" t="str">
        <f t="shared" si="63"/>
        <v>•</v>
      </c>
      <c r="N27" s="9" t="str">
        <f t="shared" si="64"/>
        <v/>
      </c>
      <c r="O27" s="9" t="str">
        <f t="shared" si="65"/>
        <v>•</v>
      </c>
      <c r="P27" s="9" t="str">
        <f t="shared" si="66"/>
        <v/>
      </c>
      <c r="Q27" s="9" t="str">
        <f t="shared" si="67"/>
        <v/>
      </c>
      <c r="R27" s="9" t="str">
        <f t="shared" si="68"/>
        <v/>
      </c>
      <c r="S27" s="9" t="str">
        <f t="shared" si="69"/>
        <v/>
      </c>
      <c r="T27" s="9" t="str">
        <f t="shared" si="70"/>
        <v/>
      </c>
      <c r="U27" s="9" t="s">
        <v>20</v>
      </c>
      <c r="V27" s="9"/>
      <c r="W27" s="9"/>
      <c r="X27" s="9"/>
      <c r="Y27" s="9"/>
      <c r="Z27" s="59"/>
    </row>
    <row r="28" spans="1:26" s="5" customFormat="1" ht="67.5" customHeight="1" x14ac:dyDescent="0.3">
      <c r="A28" s="74" t="s">
        <v>154</v>
      </c>
      <c r="B28" s="70" t="s">
        <v>68</v>
      </c>
      <c r="C28" s="8" t="str">
        <f>CONCATENATE(B28&amp;CHAR(10),B29&amp;CHAR(10),B30)</f>
        <v>Légumes grillés, cantal et huile de thym
Emincé de poulet sauce barbecue, brocolis et crémeux de patate douce
Cookie très gourmand au praliné</v>
      </c>
      <c r="D28" s="70" t="s">
        <v>183</v>
      </c>
      <c r="E28" s="71"/>
      <c r="F28" s="70" t="s">
        <v>122</v>
      </c>
      <c r="G28" s="22" t="str">
        <f t="shared" si="57"/>
        <v>•</v>
      </c>
      <c r="H28" s="22" t="str">
        <f t="shared" si="58"/>
        <v/>
      </c>
      <c r="I28" s="22" t="str">
        <f t="shared" si="59"/>
        <v/>
      </c>
      <c r="J28" s="22" t="str">
        <f t="shared" si="60"/>
        <v/>
      </c>
      <c r="K28" s="22" t="str">
        <f t="shared" si="61"/>
        <v/>
      </c>
      <c r="L28" s="22" t="str">
        <f t="shared" si="62"/>
        <v/>
      </c>
      <c r="M28" s="22" t="str">
        <f t="shared" si="63"/>
        <v/>
      </c>
      <c r="N28" s="22" t="str">
        <f t="shared" si="64"/>
        <v>•</v>
      </c>
      <c r="O28" s="22" t="str">
        <f t="shared" si="65"/>
        <v/>
      </c>
      <c r="P28" s="22" t="str">
        <f t="shared" si="66"/>
        <v/>
      </c>
      <c r="Q28" s="22" t="str">
        <f t="shared" si="67"/>
        <v/>
      </c>
      <c r="R28" s="22" t="str">
        <f t="shared" si="68"/>
        <v/>
      </c>
      <c r="S28" s="22" t="str">
        <f t="shared" si="69"/>
        <v/>
      </c>
      <c r="T28" s="22" t="str">
        <f t="shared" si="70"/>
        <v/>
      </c>
      <c r="U28" s="22" t="s">
        <v>20</v>
      </c>
      <c r="V28" s="22"/>
      <c r="W28" s="22"/>
      <c r="X28" s="22"/>
      <c r="Y28" s="22" t="s">
        <v>20</v>
      </c>
      <c r="Z28" s="59"/>
    </row>
    <row r="29" spans="1:26" s="5" customFormat="1" ht="67.5" customHeight="1" x14ac:dyDescent="0.3">
      <c r="A29" s="74"/>
      <c r="B29" s="70" t="s">
        <v>135</v>
      </c>
      <c r="C29" s="70"/>
      <c r="D29" s="70" t="s">
        <v>186</v>
      </c>
      <c r="E29" s="72"/>
      <c r="F29" s="70" t="s">
        <v>156</v>
      </c>
      <c r="G29" s="22" t="str">
        <f t="shared" si="57"/>
        <v>•</v>
      </c>
      <c r="H29" s="22" t="str">
        <f t="shared" si="58"/>
        <v>•</v>
      </c>
      <c r="I29" s="22" t="str">
        <f t="shared" si="59"/>
        <v/>
      </c>
      <c r="J29" s="22" t="str">
        <f t="shared" si="60"/>
        <v/>
      </c>
      <c r="K29" s="22" t="str">
        <f t="shared" si="61"/>
        <v/>
      </c>
      <c r="L29" s="22" t="str">
        <f t="shared" si="62"/>
        <v/>
      </c>
      <c r="M29" s="22" t="str">
        <f t="shared" si="63"/>
        <v/>
      </c>
      <c r="N29" s="22" t="str">
        <f t="shared" si="64"/>
        <v>•</v>
      </c>
      <c r="O29" s="22" t="str">
        <f t="shared" si="65"/>
        <v/>
      </c>
      <c r="P29" s="22" t="str">
        <f t="shared" si="66"/>
        <v/>
      </c>
      <c r="Q29" s="22" t="str">
        <f t="shared" si="67"/>
        <v>•</v>
      </c>
      <c r="R29" s="22" t="str">
        <f t="shared" si="68"/>
        <v/>
      </c>
      <c r="S29" s="22" t="str">
        <f t="shared" si="69"/>
        <v/>
      </c>
      <c r="T29" s="22" t="str">
        <f t="shared" si="70"/>
        <v/>
      </c>
      <c r="U29" s="22"/>
      <c r="V29" s="22"/>
      <c r="W29" s="22"/>
      <c r="X29" s="22"/>
      <c r="Y29" s="24"/>
      <c r="Z29" s="59"/>
    </row>
    <row r="30" spans="1:26" s="5" customFormat="1" ht="67.5" customHeight="1" x14ac:dyDescent="0.3">
      <c r="A30" s="74"/>
      <c r="B30" s="70" t="s">
        <v>66</v>
      </c>
      <c r="C30" s="70"/>
      <c r="D30" s="70" t="s">
        <v>93</v>
      </c>
      <c r="E30" s="72"/>
      <c r="F30" s="70" t="s">
        <v>92</v>
      </c>
      <c r="G30" s="22" t="str">
        <f t="shared" si="57"/>
        <v>•</v>
      </c>
      <c r="H30" s="22" t="str">
        <f t="shared" si="58"/>
        <v>•</v>
      </c>
      <c r="I30" s="22" t="str">
        <f t="shared" si="59"/>
        <v/>
      </c>
      <c r="J30" s="22" t="str">
        <f t="shared" si="60"/>
        <v/>
      </c>
      <c r="K30" s="22" t="str">
        <f t="shared" si="61"/>
        <v/>
      </c>
      <c r="L30" s="22" t="str">
        <f t="shared" si="62"/>
        <v>•</v>
      </c>
      <c r="M30" s="22" t="str">
        <f t="shared" si="63"/>
        <v>•</v>
      </c>
      <c r="N30" s="22" t="str">
        <f t="shared" si="64"/>
        <v/>
      </c>
      <c r="O30" s="22" t="str">
        <f t="shared" si="65"/>
        <v>•</v>
      </c>
      <c r="P30" s="22" t="str">
        <f t="shared" si="66"/>
        <v/>
      </c>
      <c r="Q30" s="22" t="str">
        <f t="shared" si="67"/>
        <v/>
      </c>
      <c r="R30" s="22" t="str">
        <f t="shared" si="68"/>
        <v/>
      </c>
      <c r="S30" s="22" t="str">
        <f t="shared" si="69"/>
        <v/>
      </c>
      <c r="T30" s="22" t="str">
        <f t="shared" si="70"/>
        <v/>
      </c>
      <c r="U30" s="22" t="s">
        <v>20</v>
      </c>
      <c r="V30" s="22" t="str">
        <f>IF(ISNUMBER(SEARCH("lait",T30)), "•","")</f>
        <v/>
      </c>
      <c r="W30" s="22" t="str">
        <f>IF(ISNUMBER(SEARCH("lait",U30)), "•","")</f>
        <v/>
      </c>
      <c r="X30" s="22" t="str">
        <f>IF(ISNUMBER(SEARCH("lait",V30)), "•","")</f>
        <v/>
      </c>
      <c r="Y30" s="24" t="str">
        <f>IF(ISNUMBER(SEARCH("lait",W30)), "•","")</f>
        <v/>
      </c>
      <c r="Z30" s="59"/>
    </row>
    <row r="31" spans="1:26" s="5" customFormat="1" ht="67.5" customHeight="1" x14ac:dyDescent="0.3">
      <c r="A31" s="74" t="s">
        <v>198</v>
      </c>
      <c r="B31" s="40" t="s">
        <v>165</v>
      </c>
      <c r="C31" s="8" t="str">
        <f>CONCATENATE(B31&amp;CHAR(10),B32&amp;CHAR(10),B33)</f>
        <v xml:space="preserve">Poireaux mimosa
Pavé de truite snacké, crémeux courge -châtaigne, brocolis 
Chou délicieux, ganache montée vanille-pécan </v>
      </c>
      <c r="D31" s="40" t="s">
        <v>81</v>
      </c>
      <c r="E31" s="31"/>
      <c r="F31" s="40" t="s">
        <v>80</v>
      </c>
      <c r="G31" s="9" t="str">
        <f t="shared" si="0"/>
        <v/>
      </c>
      <c r="H31" s="9" t="str">
        <f t="shared" si="4"/>
        <v/>
      </c>
      <c r="I31" s="9" t="str">
        <f t="shared" si="5"/>
        <v/>
      </c>
      <c r="J31" s="9" t="str">
        <f t="shared" si="6"/>
        <v/>
      </c>
      <c r="K31" s="9" t="str">
        <f t="shared" si="7"/>
        <v/>
      </c>
      <c r="L31" s="9" t="str">
        <f t="shared" si="49"/>
        <v/>
      </c>
      <c r="M31" s="9" t="str">
        <f t="shared" si="9"/>
        <v>•</v>
      </c>
      <c r="N31" s="9" t="str">
        <f t="shared" si="50"/>
        <v>•</v>
      </c>
      <c r="O31" s="9" t="str">
        <f t="shared" si="51"/>
        <v/>
      </c>
      <c r="P31" s="9" t="str">
        <f t="shared" si="52"/>
        <v/>
      </c>
      <c r="Q31" s="9" t="str">
        <f t="shared" si="53"/>
        <v/>
      </c>
      <c r="R31" s="9" t="str">
        <f t="shared" si="54"/>
        <v>•</v>
      </c>
      <c r="S31" s="9" t="str">
        <f t="shared" si="55"/>
        <v/>
      </c>
      <c r="T31" s="9" t="str">
        <f t="shared" si="56"/>
        <v/>
      </c>
      <c r="U31" s="9" t="s">
        <v>20</v>
      </c>
      <c r="V31" s="9"/>
      <c r="W31" s="9"/>
      <c r="X31" s="9"/>
      <c r="Y31" s="9"/>
      <c r="Z31" s="59"/>
    </row>
    <row r="32" spans="1:26" s="5" customFormat="1" ht="67.5" customHeight="1" x14ac:dyDescent="0.3">
      <c r="A32" s="74"/>
      <c r="B32" s="40" t="s">
        <v>205</v>
      </c>
      <c r="C32" s="40"/>
      <c r="D32" s="40" t="s">
        <v>187</v>
      </c>
      <c r="E32" s="32"/>
      <c r="F32" s="40" t="s">
        <v>82</v>
      </c>
      <c r="G32" s="9" t="str">
        <f t="shared" si="0"/>
        <v/>
      </c>
      <c r="H32" s="9" t="str">
        <f t="shared" si="4"/>
        <v/>
      </c>
      <c r="I32" s="9" t="str">
        <f t="shared" si="5"/>
        <v/>
      </c>
      <c r="J32" s="9" t="str">
        <f t="shared" si="6"/>
        <v/>
      </c>
      <c r="K32" s="9" t="str">
        <f t="shared" si="7"/>
        <v/>
      </c>
      <c r="L32" s="9" t="str">
        <f t="shared" si="49"/>
        <v>•</v>
      </c>
      <c r="M32" s="9" t="str">
        <f t="shared" si="9"/>
        <v/>
      </c>
      <c r="N32" s="9" t="str">
        <f t="shared" si="50"/>
        <v>•</v>
      </c>
      <c r="O32" s="9" t="str">
        <f t="shared" si="51"/>
        <v/>
      </c>
      <c r="P32" s="9" t="str">
        <f t="shared" si="52"/>
        <v/>
      </c>
      <c r="Q32" s="9" t="str">
        <f t="shared" si="53"/>
        <v>•</v>
      </c>
      <c r="R32" s="9" t="str">
        <f t="shared" si="54"/>
        <v>•</v>
      </c>
      <c r="S32" s="9" t="str">
        <f t="shared" si="55"/>
        <v/>
      </c>
      <c r="T32" s="9" t="str">
        <f t="shared" si="56"/>
        <v/>
      </c>
      <c r="U32" s="9"/>
      <c r="V32" s="9"/>
      <c r="W32" s="9"/>
      <c r="X32" s="9"/>
      <c r="Y32" s="2"/>
      <c r="Z32" s="59"/>
    </row>
    <row r="33" spans="1:26" s="5" customFormat="1" ht="67.5" customHeight="1" x14ac:dyDescent="0.3">
      <c r="A33" s="74"/>
      <c r="B33" s="40" t="s">
        <v>145</v>
      </c>
      <c r="C33" s="40"/>
      <c r="D33" s="40" t="s">
        <v>84</v>
      </c>
      <c r="E33" s="32"/>
      <c r="F33" s="40" t="s">
        <v>83</v>
      </c>
      <c r="G33" s="9" t="str">
        <f t="shared" si="0"/>
        <v>•</v>
      </c>
      <c r="H33" s="9" t="str">
        <f t="shared" si="4"/>
        <v>•</v>
      </c>
      <c r="I33" s="9" t="str">
        <f t="shared" si="5"/>
        <v/>
      </c>
      <c r="J33" s="9" t="str">
        <f t="shared" si="6"/>
        <v/>
      </c>
      <c r="K33" s="9" t="str">
        <f t="shared" si="7"/>
        <v/>
      </c>
      <c r="L33" s="9" t="str">
        <f t="shared" si="49"/>
        <v>•</v>
      </c>
      <c r="M33" s="9" t="str">
        <f t="shared" si="9"/>
        <v>•</v>
      </c>
      <c r="N33" s="9" t="str">
        <f t="shared" si="50"/>
        <v/>
      </c>
      <c r="O33" s="9" t="str">
        <f t="shared" si="51"/>
        <v>•</v>
      </c>
      <c r="P33" s="9" t="str">
        <f t="shared" si="52"/>
        <v/>
      </c>
      <c r="Q33" s="9" t="str">
        <f t="shared" si="53"/>
        <v>•</v>
      </c>
      <c r="R33" s="9" t="str">
        <f t="shared" si="54"/>
        <v/>
      </c>
      <c r="S33" s="9" t="str">
        <f t="shared" si="55"/>
        <v/>
      </c>
      <c r="T33" s="9" t="str">
        <f t="shared" si="56"/>
        <v/>
      </c>
      <c r="U33" s="9"/>
      <c r="V33" s="9"/>
      <c r="W33" s="9"/>
      <c r="X33" s="9"/>
      <c r="Y33" s="9"/>
      <c r="Z33" s="59"/>
    </row>
    <row r="34" spans="1:26" ht="67.5" customHeight="1" x14ac:dyDescent="0.3">
      <c r="A34" s="74" t="s">
        <v>155</v>
      </c>
      <c r="B34" s="42" t="s">
        <v>102</v>
      </c>
      <c r="C34" s="8" t="str">
        <f>CONCATENATE(B34&amp;CHAR(10),B35&amp;CHAR(10),B36)</f>
        <v>Champignons snackés, crème de feta et zaatar
Tendre filet de poulet cajun, salade de pommes de terre à la japonaise, panais et carottes râpés
Fondant marron chocolat</v>
      </c>
      <c r="D34" s="42" t="s">
        <v>103</v>
      </c>
      <c r="E34" s="31"/>
      <c r="F34" s="42" t="s">
        <v>101</v>
      </c>
      <c r="G34" s="22" t="str">
        <f>IF(ISNUMBER(SEARCH("lait",F34)), "•","")</f>
        <v>•</v>
      </c>
      <c r="H34" s="22" t="str">
        <f>IF(ISNUMBER(SEARCH("Gluten",F34)), "•","")</f>
        <v/>
      </c>
      <c r="I34" s="22" t="str">
        <f>IF(ISNUMBER(SEARCH("Arachide",F34)), "•","")</f>
        <v/>
      </c>
      <c r="J34" s="22" t="str">
        <f>IF(ISNUMBER(SEARCH("Céleri",F34)), "•","")</f>
        <v/>
      </c>
      <c r="K34" s="22" t="str">
        <f>IF(ISNUMBER(SEARCH("crustacé",F34)), "•","")</f>
        <v/>
      </c>
      <c r="L34" s="22" t="str">
        <f>IF(ISNUMBER(SEARCH("Fruits à coque",F34)), "•","")</f>
        <v/>
      </c>
      <c r="M34" s="22" t="str">
        <f>IF(ISNUMBER(SEARCH("Œuf",F34)), "•","")</f>
        <v/>
      </c>
      <c r="N34" s="22" t="str">
        <f>IF(ISNUMBER(SEARCH("Sulfites",F34)), "•","")</f>
        <v/>
      </c>
      <c r="O34" s="22" t="str">
        <f>IF(ISNUMBER(SEARCH("Soja",F34)), "•","")</f>
        <v/>
      </c>
      <c r="P34" s="22" t="str">
        <f>IF(ISNUMBER(SEARCH("Sésame",F34)), "•","")</f>
        <v>•</v>
      </c>
      <c r="Q34" s="22" t="str">
        <f>IF(ISNUMBER(SEARCH("Poisson",F34)), "•","")</f>
        <v/>
      </c>
      <c r="R34" s="22" t="str">
        <f>IF(ISNUMBER(SEARCH("Moutarde",F34)), "•","")</f>
        <v/>
      </c>
      <c r="S34" s="22" t="str">
        <f>IF(ISNUMBER(SEARCH("lupin",F34)), "•","")</f>
        <v/>
      </c>
      <c r="T34" s="22" t="str">
        <f>IF(ISNUMBER(SEARCH("Molusque",F34)), "•","")</f>
        <v/>
      </c>
      <c r="U34" s="12" t="s">
        <v>20</v>
      </c>
      <c r="V34" s="12" t="str">
        <f t="shared" ref="V34:V35" si="75">IF(ISNUMBER(SEARCH("lait",T34)), "•","")</f>
        <v/>
      </c>
      <c r="W34" s="12" t="str">
        <f t="shared" ref="W34:W35" si="76">IF(ISNUMBER(SEARCH("lait",U34)), "•","")</f>
        <v/>
      </c>
      <c r="X34" s="12" t="str">
        <f t="shared" ref="X34:X35" si="77">IF(ISNUMBER(SEARCH("lait",V34)), "•","")</f>
        <v/>
      </c>
      <c r="Y34" s="12" t="str">
        <f t="shared" ref="Y34:Y35" si="78">IF(ISNUMBER(SEARCH("lait",W34)), "•","")</f>
        <v/>
      </c>
    </row>
    <row r="35" spans="1:26" ht="67.5" customHeight="1" x14ac:dyDescent="0.3">
      <c r="A35" s="74"/>
      <c r="B35" s="42" t="s">
        <v>188</v>
      </c>
      <c r="C35" s="42"/>
      <c r="D35" s="42" t="s">
        <v>137</v>
      </c>
      <c r="E35" s="32"/>
      <c r="F35" s="42" t="s">
        <v>136</v>
      </c>
      <c r="G35" s="22" t="str">
        <f>IF(ISNUMBER(SEARCH("lait",F35)), "•","")</f>
        <v/>
      </c>
      <c r="H35" s="22" t="str">
        <f>IF(ISNUMBER(SEARCH("Gluten",F35)), "•","")</f>
        <v/>
      </c>
      <c r="I35" s="22" t="str">
        <f>IF(ISNUMBER(SEARCH("Arachide",F35)), "•","")</f>
        <v/>
      </c>
      <c r="J35" s="22" t="str">
        <f>IF(ISNUMBER(SEARCH("Céleri",F35)), "•","")</f>
        <v/>
      </c>
      <c r="K35" s="22" t="str">
        <f>IF(ISNUMBER(SEARCH("crustacé",F35)), "•","")</f>
        <v/>
      </c>
      <c r="L35" s="22" t="str">
        <f>IF(ISNUMBER(SEARCH("Fruits à coque",F35)), "•","")</f>
        <v>•</v>
      </c>
      <c r="M35" s="22" t="str">
        <f>IF(ISNUMBER(SEARCH("Œuf",F35)), "•","")</f>
        <v>•</v>
      </c>
      <c r="N35" s="22" t="str">
        <f>IF(ISNUMBER(SEARCH("Sulfites",F35)), "•","")</f>
        <v>•</v>
      </c>
      <c r="O35" s="22" t="str">
        <f>IF(ISNUMBER(SEARCH("Soja",F35)), "•","")</f>
        <v/>
      </c>
      <c r="P35" s="22" t="str">
        <f>IF(ISNUMBER(SEARCH("Sésame",F35)), "•","")</f>
        <v/>
      </c>
      <c r="Q35" s="22" t="str">
        <f>IF(ISNUMBER(SEARCH("Poisson",F35)), "•","")</f>
        <v/>
      </c>
      <c r="R35" s="22" t="str">
        <f>IF(ISNUMBER(SEARCH("Moutarde",F35)), "•","")</f>
        <v>•</v>
      </c>
      <c r="S35" s="22" t="str">
        <f>IF(ISNUMBER(SEARCH("lupin",F35)), "•","")</f>
        <v/>
      </c>
      <c r="T35" s="22" t="str">
        <f>IF(ISNUMBER(SEARCH("Molusque",F35)), "•","")</f>
        <v/>
      </c>
      <c r="U35" s="12" t="str">
        <f t="shared" ref="U35" si="79">IF(ISNUMBER(SEARCH("lait",S35)), "•","")</f>
        <v/>
      </c>
      <c r="V35" s="12" t="str">
        <f t="shared" si="75"/>
        <v/>
      </c>
      <c r="W35" s="12" t="str">
        <f t="shared" si="76"/>
        <v/>
      </c>
      <c r="X35" s="12" t="str">
        <f t="shared" si="77"/>
        <v/>
      </c>
      <c r="Y35" s="13" t="str">
        <f t="shared" si="78"/>
        <v/>
      </c>
    </row>
    <row r="36" spans="1:26" ht="67.5" customHeight="1" x14ac:dyDescent="0.3">
      <c r="A36" s="74"/>
      <c r="B36" s="42" t="s">
        <v>67</v>
      </c>
      <c r="C36" s="42"/>
      <c r="D36" s="42" t="s">
        <v>96</v>
      </c>
      <c r="E36" s="32"/>
      <c r="F36" s="42" t="s">
        <v>95</v>
      </c>
      <c r="G36" s="22" t="str">
        <f>IF(ISNUMBER(SEARCH("lait",F36)), "•","")</f>
        <v>•</v>
      </c>
      <c r="H36" s="22" t="str">
        <f>IF(ISNUMBER(SEARCH("Gluten",F36)), "•","")</f>
        <v/>
      </c>
      <c r="I36" s="22" t="str">
        <f>IF(ISNUMBER(SEARCH("Arachide",F36)), "•","")</f>
        <v/>
      </c>
      <c r="J36" s="22" t="str">
        <f>IF(ISNUMBER(SEARCH("Céleri",F36)), "•","")</f>
        <v/>
      </c>
      <c r="K36" s="22" t="str">
        <f>IF(ISNUMBER(SEARCH("crustacé",F36)), "•","")</f>
        <v/>
      </c>
      <c r="L36" s="22" t="str">
        <f>IF(ISNUMBER(SEARCH("Fruits à coque",F36)), "•","")</f>
        <v>•</v>
      </c>
      <c r="M36" s="22" t="str">
        <f>IF(ISNUMBER(SEARCH("Œuf",F36)), "•","")</f>
        <v>•</v>
      </c>
      <c r="N36" s="22" t="str">
        <f>IF(ISNUMBER(SEARCH("Sulfites",F36)), "•","")</f>
        <v/>
      </c>
      <c r="O36" s="22" t="str">
        <f>IF(ISNUMBER(SEARCH("Soja",F36)), "•","")</f>
        <v>•</v>
      </c>
      <c r="P36" s="22" t="str">
        <f>IF(ISNUMBER(SEARCH("Sésame",F36)), "•","")</f>
        <v/>
      </c>
      <c r="Q36" s="22" t="str">
        <f>IF(ISNUMBER(SEARCH("Poisson",F36)), "•","")</f>
        <v/>
      </c>
      <c r="R36" s="22" t="str">
        <f>IF(ISNUMBER(SEARCH("Moutarde",F36)), "•","")</f>
        <v/>
      </c>
      <c r="S36" s="22" t="str">
        <f>IF(ISNUMBER(SEARCH("lupin",F36)), "•","")</f>
        <v/>
      </c>
      <c r="T36" s="22" t="str">
        <f>IF(ISNUMBER(SEARCH("Molusque",F36)), "•","")</f>
        <v/>
      </c>
      <c r="U36" s="12" t="s">
        <v>20</v>
      </c>
      <c r="V36" s="12"/>
      <c r="W36" s="12"/>
      <c r="X36" s="12"/>
      <c r="Y36" s="12"/>
    </row>
    <row r="37" spans="1:26" ht="67.5" customHeight="1" x14ac:dyDescent="0.3">
      <c r="A37" s="74" t="s">
        <v>199</v>
      </c>
      <c r="B37" s="40" t="s">
        <v>189</v>
      </c>
      <c r="C37" s="8" t="str">
        <f>CONCATENATE(B37&amp;CHAR(10),B38&amp;CHAR(10),B39)</f>
        <v>Carolines au gorgonzola, chiffonnade de fenouil
Dos de lieu, croûte d'herbes, sauce échalote, poêlée de saison, lentilles 
L'indémodable opéra</v>
      </c>
      <c r="D37" s="40" t="s">
        <v>190</v>
      </c>
      <c r="E37" s="31"/>
      <c r="F37" s="40" t="s">
        <v>120</v>
      </c>
      <c r="G37" s="9" t="str">
        <f>IF(ISNUMBER(SEARCH("lait",F37)), "•","")</f>
        <v>•</v>
      </c>
      <c r="H37" s="9" t="str">
        <f>IF(ISNUMBER(SEARCH("Gluten",F37)), "•","")</f>
        <v>•</v>
      </c>
      <c r="I37" s="9" t="str">
        <f>IF(ISNUMBER(SEARCH("Arachide",F37)), "•","")</f>
        <v/>
      </c>
      <c r="J37" s="9" t="str">
        <f>IF(ISNUMBER(SEARCH("Céleri",F37)), "•","")</f>
        <v/>
      </c>
      <c r="K37" s="9" t="str">
        <f>IF(ISNUMBER(SEARCH("crustacé",F37)), "•","")</f>
        <v/>
      </c>
      <c r="L37" s="9" t="str">
        <f>IF(ISNUMBER(SEARCH("Fruits à coque",F37)), "•","")</f>
        <v/>
      </c>
      <c r="M37" s="9" t="str">
        <f>IF(ISNUMBER(SEARCH("Œuf",F37)), "•","")</f>
        <v>•</v>
      </c>
      <c r="N37" s="9" t="str">
        <f>IF(ISNUMBER(SEARCH("Sulfites",F37)), "•","")</f>
        <v/>
      </c>
      <c r="O37" s="9" t="str">
        <f>IF(ISNUMBER(SEARCH("Soja",F37)), "•","")</f>
        <v/>
      </c>
      <c r="P37" s="9" t="str">
        <f>IF(ISNUMBER(SEARCH("Sésame",F37)), "•","")</f>
        <v/>
      </c>
      <c r="Q37" s="9" t="str">
        <f>IF(ISNUMBER(SEARCH("Poisson",F37)), "•","")</f>
        <v/>
      </c>
      <c r="R37" s="9" t="str">
        <f>IF(ISNUMBER(SEARCH("Moutarde",F37)), "•","")</f>
        <v/>
      </c>
      <c r="S37" s="9" t="str">
        <f>IF(ISNUMBER(SEARCH("lupin",F37)), "•","")</f>
        <v/>
      </c>
      <c r="T37" s="9" t="str">
        <f>IF(ISNUMBER(SEARCH("Molusque",F37)), "•","")</f>
        <v/>
      </c>
      <c r="U37" s="9" t="s">
        <v>20</v>
      </c>
      <c r="V37" s="9"/>
      <c r="W37" s="9"/>
      <c r="X37" s="9"/>
      <c r="Y37" s="9"/>
    </row>
    <row r="38" spans="1:26" ht="67.5" customHeight="1" x14ac:dyDescent="0.3">
      <c r="A38" s="74"/>
      <c r="B38" s="40" t="s">
        <v>159</v>
      </c>
      <c r="C38" s="40"/>
      <c r="D38" s="40" t="s">
        <v>91</v>
      </c>
      <c r="E38" s="32"/>
      <c r="F38" s="40" t="s">
        <v>90</v>
      </c>
      <c r="G38" s="9" t="str">
        <f>IF(ISNUMBER(SEARCH("lait",F38)), "•","")</f>
        <v>•</v>
      </c>
      <c r="H38" s="9" t="str">
        <f>IF(ISNUMBER(SEARCH("Gluten",F38)), "•","")</f>
        <v>•</v>
      </c>
      <c r="I38" s="9" t="str">
        <f>IF(ISNUMBER(SEARCH("Arachide",F38)), "•","")</f>
        <v/>
      </c>
      <c r="J38" s="9" t="str">
        <f>IF(ISNUMBER(SEARCH("Céleri",F38)), "•","")</f>
        <v/>
      </c>
      <c r="K38" s="9" t="str">
        <f>IF(ISNUMBER(SEARCH("crustacé",F38)), "•","")</f>
        <v/>
      </c>
      <c r="L38" s="9" t="str">
        <f>IF(ISNUMBER(SEARCH("Fruits à coque",F38)), "•","")</f>
        <v/>
      </c>
      <c r="M38" s="9" t="str">
        <f>IF(ISNUMBER(SEARCH("Œuf",F38)), "•","")</f>
        <v/>
      </c>
      <c r="N38" s="9" t="str">
        <f>IF(ISNUMBER(SEARCH("Sulfites",F38)), "•","")</f>
        <v>•</v>
      </c>
      <c r="O38" s="9" t="str">
        <f>IF(ISNUMBER(SEARCH("Soja",F38)), "•","")</f>
        <v/>
      </c>
      <c r="P38" s="9" t="str">
        <f>IF(ISNUMBER(SEARCH("Sésame",F38)), "•","")</f>
        <v/>
      </c>
      <c r="Q38" s="9" t="str">
        <f>IF(ISNUMBER(SEARCH("Poisson",F38)), "•","")</f>
        <v>•</v>
      </c>
      <c r="R38" s="9" t="str">
        <f>IF(ISNUMBER(SEARCH("Moutarde",F38)), "•","")</f>
        <v/>
      </c>
      <c r="S38" s="9" t="str">
        <f>IF(ISNUMBER(SEARCH("lupin",F38)), "•","")</f>
        <v/>
      </c>
      <c r="T38" s="9" t="str">
        <f>IF(ISNUMBER(SEARCH("Molusque",F38)), "•","")</f>
        <v/>
      </c>
      <c r="U38" s="9"/>
      <c r="V38" s="9"/>
      <c r="W38" s="9"/>
      <c r="X38" s="9"/>
      <c r="Y38" s="2"/>
    </row>
    <row r="39" spans="1:26" ht="67.5" customHeight="1" x14ac:dyDescent="0.3">
      <c r="A39" s="74"/>
      <c r="B39" s="40" t="s">
        <v>146</v>
      </c>
      <c r="C39" s="40"/>
      <c r="D39" s="40" t="s">
        <v>126</v>
      </c>
      <c r="E39" s="32"/>
      <c r="F39" s="40" t="s">
        <v>125</v>
      </c>
      <c r="G39" s="9" t="str">
        <f t="shared" si="0"/>
        <v>•</v>
      </c>
      <c r="H39" s="9" t="str">
        <f t="shared" si="4"/>
        <v>•</v>
      </c>
      <c r="I39" s="9" t="str">
        <f t="shared" si="5"/>
        <v/>
      </c>
      <c r="J39" s="9" t="str">
        <f t="shared" si="6"/>
        <v/>
      </c>
      <c r="K39" s="9" t="str">
        <f t="shared" si="7"/>
        <v/>
      </c>
      <c r="L39" s="9" t="str">
        <f t="shared" si="49"/>
        <v>•</v>
      </c>
      <c r="M39" s="9" t="str">
        <f t="shared" si="9"/>
        <v>•</v>
      </c>
      <c r="N39" s="9" t="str">
        <f t="shared" si="50"/>
        <v/>
      </c>
      <c r="O39" s="9" t="str">
        <f t="shared" si="51"/>
        <v>•</v>
      </c>
      <c r="P39" s="9" t="str">
        <f t="shared" si="52"/>
        <v/>
      </c>
      <c r="Q39" s="9" t="str">
        <f t="shared" si="53"/>
        <v/>
      </c>
      <c r="R39" s="9" t="str">
        <f t="shared" si="54"/>
        <v/>
      </c>
      <c r="S39" s="9" t="str">
        <f t="shared" si="55"/>
        <v/>
      </c>
      <c r="T39" s="9" t="str">
        <f t="shared" si="56"/>
        <v/>
      </c>
      <c r="U39" s="9" t="s">
        <v>20</v>
      </c>
      <c r="V39" s="9"/>
      <c r="W39" s="9"/>
      <c r="X39" s="9"/>
      <c r="Y39" s="9"/>
    </row>
    <row r="40" spans="1:26" s="5" customFormat="1" ht="54" customHeight="1" x14ac:dyDescent="0.3">
      <c r="A40" s="74" t="s">
        <v>200</v>
      </c>
      <c r="B40" s="42" t="s">
        <v>138</v>
      </c>
      <c r="C40" s="8" t="str">
        <f>CONCATENATE(B40&amp;CHAR(10),B41&amp;CHAR(10),B42)</f>
        <v>Patate douce épicée et burratina crémeuse
Suprême de pintade aux raisins, potimarron rôti, éclats de châtaigne, champignons
L'exquise forêt noire</v>
      </c>
      <c r="D40" s="42" t="s">
        <v>166</v>
      </c>
      <c r="E40" s="31"/>
      <c r="F40" s="42" t="s">
        <v>2</v>
      </c>
      <c r="G40" s="22" t="str">
        <f t="shared" si="0"/>
        <v>•</v>
      </c>
      <c r="H40" s="22" t="str">
        <f t="shared" si="4"/>
        <v/>
      </c>
      <c r="I40" s="22" t="str">
        <f t="shared" si="5"/>
        <v/>
      </c>
      <c r="J40" s="22" t="str">
        <f t="shared" si="6"/>
        <v/>
      </c>
      <c r="K40" s="22" t="str">
        <f t="shared" si="7"/>
        <v/>
      </c>
      <c r="L40" s="22" t="str">
        <f t="shared" si="49"/>
        <v/>
      </c>
      <c r="M40" s="22" t="str">
        <f t="shared" si="9"/>
        <v/>
      </c>
      <c r="N40" s="22" t="str">
        <f t="shared" si="50"/>
        <v/>
      </c>
      <c r="O40" s="22" t="str">
        <f t="shared" si="51"/>
        <v/>
      </c>
      <c r="P40" s="22" t="str">
        <f t="shared" si="52"/>
        <v/>
      </c>
      <c r="Q40" s="22" t="str">
        <f t="shared" si="53"/>
        <v/>
      </c>
      <c r="R40" s="22" t="str">
        <f t="shared" si="54"/>
        <v/>
      </c>
      <c r="S40" s="22" t="str">
        <f t="shared" si="55"/>
        <v/>
      </c>
      <c r="T40" s="22" t="str">
        <f t="shared" si="56"/>
        <v/>
      </c>
      <c r="U40" s="12" t="s">
        <v>20</v>
      </c>
      <c r="V40" s="12"/>
      <c r="W40" s="12"/>
      <c r="X40" s="12"/>
      <c r="Y40" s="12"/>
      <c r="Z40" s="59"/>
    </row>
    <row r="41" spans="1:26" s="5" customFormat="1" ht="54" customHeight="1" x14ac:dyDescent="0.3">
      <c r="A41" s="74"/>
      <c r="B41" s="42" t="s">
        <v>191</v>
      </c>
      <c r="C41" s="42"/>
      <c r="D41" s="42" t="s">
        <v>192</v>
      </c>
      <c r="E41" s="32"/>
      <c r="F41" s="42" t="s">
        <v>104</v>
      </c>
      <c r="G41" s="22" t="str">
        <f t="shared" si="0"/>
        <v>•</v>
      </c>
      <c r="H41" s="22" t="str">
        <f t="shared" si="4"/>
        <v/>
      </c>
      <c r="I41" s="22" t="str">
        <f t="shared" si="5"/>
        <v/>
      </c>
      <c r="J41" s="22" t="str">
        <f t="shared" si="6"/>
        <v/>
      </c>
      <c r="K41" s="22" t="str">
        <f t="shared" si="7"/>
        <v/>
      </c>
      <c r="L41" s="22" t="str">
        <f t="shared" si="49"/>
        <v>•</v>
      </c>
      <c r="M41" s="22" t="str">
        <f t="shared" si="9"/>
        <v/>
      </c>
      <c r="N41" s="22" t="str">
        <f t="shared" si="50"/>
        <v>•</v>
      </c>
      <c r="O41" s="22" t="str">
        <f t="shared" si="51"/>
        <v/>
      </c>
      <c r="P41" s="22" t="str">
        <f t="shared" si="52"/>
        <v/>
      </c>
      <c r="Q41" s="22" t="str">
        <f t="shared" si="53"/>
        <v/>
      </c>
      <c r="R41" s="22" t="str">
        <f t="shared" si="54"/>
        <v/>
      </c>
      <c r="S41" s="22" t="str">
        <f t="shared" si="55"/>
        <v/>
      </c>
      <c r="T41" s="22" t="str">
        <f t="shared" si="56"/>
        <v/>
      </c>
      <c r="U41" s="12"/>
      <c r="V41" s="12"/>
      <c r="W41" s="12"/>
      <c r="X41" s="12"/>
      <c r="Y41" s="13"/>
      <c r="Z41" s="59"/>
    </row>
    <row r="42" spans="1:26" s="5" customFormat="1" ht="54" customHeight="1" x14ac:dyDescent="0.3">
      <c r="A42" s="74"/>
      <c r="B42" s="42" t="s">
        <v>148</v>
      </c>
      <c r="C42" s="42"/>
      <c r="D42" s="42" t="s">
        <v>106</v>
      </c>
      <c r="E42" s="32"/>
      <c r="F42" s="42" t="s">
        <v>105</v>
      </c>
      <c r="G42" s="22" t="str">
        <f t="shared" si="0"/>
        <v>•</v>
      </c>
      <c r="H42" s="22" t="str">
        <f t="shared" si="4"/>
        <v>•</v>
      </c>
      <c r="I42" s="22" t="str">
        <f t="shared" si="5"/>
        <v/>
      </c>
      <c r="J42" s="22" t="str">
        <f t="shared" si="6"/>
        <v/>
      </c>
      <c r="K42" s="22" t="str">
        <f t="shared" si="7"/>
        <v/>
      </c>
      <c r="L42" s="22" t="str">
        <f t="shared" si="49"/>
        <v>•</v>
      </c>
      <c r="M42" s="22" t="str">
        <f t="shared" si="9"/>
        <v>•</v>
      </c>
      <c r="N42" s="22" t="str">
        <f t="shared" si="50"/>
        <v/>
      </c>
      <c r="O42" s="22" t="str">
        <f t="shared" si="51"/>
        <v>•</v>
      </c>
      <c r="P42" s="22" t="str">
        <f t="shared" si="52"/>
        <v/>
      </c>
      <c r="Q42" s="22" t="str">
        <f t="shared" si="53"/>
        <v>•</v>
      </c>
      <c r="R42" s="22" t="str">
        <f t="shared" si="54"/>
        <v/>
      </c>
      <c r="S42" s="22" t="str">
        <f t="shared" si="55"/>
        <v/>
      </c>
      <c r="T42" s="22" t="str">
        <f t="shared" si="56"/>
        <v/>
      </c>
      <c r="U42" s="12"/>
      <c r="V42" s="12"/>
      <c r="W42" s="12"/>
      <c r="X42" s="12"/>
      <c r="Y42" s="12"/>
      <c r="Z42" s="59"/>
    </row>
    <row r="43" spans="1:26" ht="54" customHeight="1" x14ac:dyDescent="0.3">
      <c r="A43" s="74" t="s">
        <v>201</v>
      </c>
      <c r="B43" s="40" t="s">
        <v>193</v>
      </c>
      <c r="C43" s="8" t="str">
        <f>CONCATENATE(B43&amp;CHAR(10),B44&amp;CHAR(10),B45)</f>
        <v>Carottes fanes confites, crème de châtaigne
Bar fileté en croûte de champignon, pomme Darphin, fondue de poireaux
Tarte caramel au beurre salé et chocolat au lait</v>
      </c>
      <c r="D43" s="40" t="s">
        <v>109</v>
      </c>
      <c r="E43" s="31"/>
      <c r="F43" s="40" t="s">
        <v>108</v>
      </c>
      <c r="G43" s="9" t="str">
        <f t="shared" si="0"/>
        <v>•</v>
      </c>
      <c r="H43" s="9" t="str">
        <f t="shared" si="4"/>
        <v/>
      </c>
      <c r="I43" s="9" t="str">
        <f t="shared" si="5"/>
        <v/>
      </c>
      <c r="J43" s="9" t="str">
        <f t="shared" si="6"/>
        <v/>
      </c>
      <c r="K43" s="9" t="str">
        <f t="shared" si="7"/>
        <v/>
      </c>
      <c r="L43" s="9" t="str">
        <f t="shared" si="49"/>
        <v>•</v>
      </c>
      <c r="M43" s="9" t="str">
        <f t="shared" si="9"/>
        <v/>
      </c>
      <c r="N43" s="9" t="str">
        <f t="shared" si="50"/>
        <v/>
      </c>
      <c r="O43" s="9" t="str">
        <f t="shared" si="51"/>
        <v/>
      </c>
      <c r="P43" s="9" t="str">
        <f t="shared" si="52"/>
        <v/>
      </c>
      <c r="Q43" s="9" t="str">
        <f t="shared" si="53"/>
        <v/>
      </c>
      <c r="R43" s="9" t="str">
        <f t="shared" si="54"/>
        <v/>
      </c>
      <c r="S43" s="9" t="str">
        <f t="shared" si="55"/>
        <v/>
      </c>
      <c r="T43" s="9" t="str">
        <f t="shared" si="56"/>
        <v/>
      </c>
      <c r="U43" s="9" t="s">
        <v>20</v>
      </c>
      <c r="V43" s="9"/>
      <c r="W43" s="9"/>
      <c r="X43" s="9"/>
      <c r="Y43" s="9"/>
    </row>
    <row r="44" spans="1:26" ht="54" customHeight="1" x14ac:dyDescent="0.3">
      <c r="A44" s="74"/>
      <c r="B44" s="40" t="s">
        <v>194</v>
      </c>
      <c r="C44" s="40"/>
      <c r="D44" s="40" t="s">
        <v>169</v>
      </c>
      <c r="E44" s="32"/>
      <c r="F44" s="40" t="s">
        <v>110</v>
      </c>
      <c r="G44" s="9" t="str">
        <f t="shared" si="0"/>
        <v>•</v>
      </c>
      <c r="H44" s="9" t="str">
        <f t="shared" si="4"/>
        <v>•</v>
      </c>
      <c r="I44" s="9" t="str">
        <f t="shared" si="5"/>
        <v/>
      </c>
      <c r="J44" s="9" t="str">
        <f t="shared" si="6"/>
        <v/>
      </c>
      <c r="K44" s="9" t="str">
        <f t="shared" si="7"/>
        <v/>
      </c>
      <c r="L44" s="9" t="str">
        <f t="shared" si="49"/>
        <v/>
      </c>
      <c r="M44" s="9" t="str">
        <f t="shared" si="9"/>
        <v/>
      </c>
      <c r="N44" s="9" t="str">
        <f t="shared" si="50"/>
        <v/>
      </c>
      <c r="O44" s="9" t="str">
        <f t="shared" si="51"/>
        <v/>
      </c>
      <c r="P44" s="9" t="str">
        <f t="shared" si="52"/>
        <v/>
      </c>
      <c r="Q44" s="9" t="str">
        <f t="shared" si="53"/>
        <v>•</v>
      </c>
      <c r="R44" s="9" t="str">
        <f t="shared" si="54"/>
        <v/>
      </c>
      <c r="S44" s="9" t="str">
        <f t="shared" si="55"/>
        <v/>
      </c>
      <c r="T44" s="9" t="str">
        <f t="shared" si="56"/>
        <v/>
      </c>
      <c r="U44" s="9"/>
      <c r="V44" s="9"/>
      <c r="W44" s="9"/>
      <c r="X44" s="9"/>
      <c r="Y44" s="2"/>
    </row>
    <row r="45" spans="1:26" ht="54" customHeight="1" x14ac:dyDescent="0.3">
      <c r="A45" s="74"/>
      <c r="B45" s="40" t="s">
        <v>69</v>
      </c>
      <c r="C45" s="40"/>
      <c r="D45" s="40" t="s">
        <v>112</v>
      </c>
      <c r="E45" s="32"/>
      <c r="F45" s="40" t="s">
        <v>111</v>
      </c>
      <c r="G45" s="9" t="str">
        <f t="shared" si="0"/>
        <v>•</v>
      </c>
      <c r="H45" s="9" t="str">
        <f t="shared" si="4"/>
        <v>•</v>
      </c>
      <c r="I45" s="9" t="str">
        <f t="shared" si="5"/>
        <v/>
      </c>
      <c r="J45" s="9" t="str">
        <f t="shared" si="6"/>
        <v/>
      </c>
      <c r="K45" s="9" t="str">
        <f t="shared" si="7"/>
        <v/>
      </c>
      <c r="L45" s="9" t="str">
        <f t="shared" si="49"/>
        <v>•</v>
      </c>
      <c r="M45" s="9" t="str">
        <f t="shared" si="9"/>
        <v>•</v>
      </c>
      <c r="N45" s="9" t="str">
        <f t="shared" si="50"/>
        <v>•</v>
      </c>
      <c r="O45" s="9" t="str">
        <f t="shared" si="51"/>
        <v/>
      </c>
      <c r="P45" s="9" t="str">
        <f t="shared" si="52"/>
        <v/>
      </c>
      <c r="Q45" s="9" t="str">
        <f t="shared" si="53"/>
        <v/>
      </c>
      <c r="R45" s="9" t="str">
        <f t="shared" si="54"/>
        <v/>
      </c>
      <c r="S45" s="9" t="str">
        <f t="shared" si="55"/>
        <v/>
      </c>
      <c r="T45" s="9" t="str">
        <f t="shared" si="56"/>
        <v/>
      </c>
      <c r="U45" s="9" t="s">
        <v>20</v>
      </c>
      <c r="V45" s="9"/>
      <c r="W45" s="9"/>
      <c r="X45" s="9"/>
      <c r="Y45" s="9"/>
    </row>
    <row r="46" spans="1:26" ht="54" customHeight="1" x14ac:dyDescent="0.3">
      <c r="A46" s="74" t="s">
        <v>196</v>
      </c>
      <c r="B46" s="42" t="s">
        <v>195</v>
      </c>
      <c r="C46" s="8" t="str">
        <f>CONCATENATE(B46&amp;CHAR(10),B47&amp;CHAR(10),B48)</f>
        <v>Tartelette aux girolles
Tagliatta de bœuf, dip végétal, brocolis et fregola sarda au grana padano
Paris Brest twisté aux noix</v>
      </c>
      <c r="D46" s="42" t="s">
        <v>167</v>
      </c>
      <c r="E46" s="31"/>
      <c r="F46" s="42" t="s">
        <v>163</v>
      </c>
      <c r="G46" s="22" t="str">
        <f>IF(ISNUMBER(SEARCH("lait",F46)), "•","")</f>
        <v>•</v>
      </c>
      <c r="H46" s="22" t="str">
        <f>IF(ISNUMBER(SEARCH("Gluten",F46)), "•","")</f>
        <v>•</v>
      </c>
      <c r="I46" s="22" t="str">
        <f>IF(ISNUMBER(SEARCH("Arachide",F46)), "•","")</f>
        <v/>
      </c>
      <c r="J46" s="22" t="str">
        <f>IF(ISNUMBER(SEARCH("Céleri",F46)), "•","")</f>
        <v/>
      </c>
      <c r="K46" s="22" t="str">
        <f>IF(ISNUMBER(SEARCH("crustacé",F46)), "•","")</f>
        <v/>
      </c>
      <c r="L46" s="22" t="str">
        <f>IF(ISNUMBER(SEARCH("Fruits à coque",F46)), "•","")</f>
        <v/>
      </c>
      <c r="M46" s="22" t="str">
        <f>IF(ISNUMBER(SEARCH("Œuf",F46)), "•","")</f>
        <v/>
      </c>
      <c r="N46" s="22" t="str">
        <f>IF(ISNUMBER(SEARCH("Sulfites",F46)), "•","")</f>
        <v>•</v>
      </c>
      <c r="O46" s="22" t="str">
        <f>IF(ISNUMBER(SEARCH("Soja",F46)), "•","")</f>
        <v/>
      </c>
      <c r="P46" s="22" t="str">
        <f>IF(ISNUMBER(SEARCH("Sésame",F46)), "•","")</f>
        <v/>
      </c>
      <c r="Q46" s="22" t="str">
        <f>IF(ISNUMBER(SEARCH("Poisson",F46)), "•","")</f>
        <v/>
      </c>
      <c r="R46" s="22" t="str">
        <f>IF(ISNUMBER(SEARCH("Moutarde",F46)), "•","")</f>
        <v>•</v>
      </c>
      <c r="S46" s="22" t="str">
        <f>IF(ISNUMBER(SEARCH("lupin",F46)), "•","")</f>
        <v/>
      </c>
      <c r="T46" s="22" t="str">
        <f>IF(ISNUMBER(SEARCH("Molusque",F46)), "•","")</f>
        <v/>
      </c>
      <c r="U46" s="12" t="s">
        <v>20</v>
      </c>
      <c r="V46" s="12" t="str">
        <f t="shared" ref="V46:V48" si="80">IF(ISNUMBER(SEARCH("lait",T46)), "•","")</f>
        <v/>
      </c>
      <c r="W46" s="12" t="str">
        <f t="shared" ref="W46:W48" si="81">IF(ISNUMBER(SEARCH("lait",U46)), "•","")</f>
        <v/>
      </c>
      <c r="X46" s="12" t="str">
        <f t="shared" ref="X46:X48" si="82">IF(ISNUMBER(SEARCH("lait",V46)), "•","")</f>
        <v/>
      </c>
      <c r="Y46" s="12" t="s">
        <v>20</v>
      </c>
    </row>
    <row r="47" spans="1:26" ht="62.4" customHeight="1" x14ac:dyDescent="0.3">
      <c r="A47" s="74"/>
      <c r="B47" s="41" t="s">
        <v>197</v>
      </c>
      <c r="C47" s="41"/>
      <c r="D47" s="41" t="s">
        <v>202</v>
      </c>
      <c r="E47" s="32"/>
      <c r="F47" s="42" t="s">
        <v>107</v>
      </c>
      <c r="G47" s="22" t="str">
        <f>IF(ISNUMBER(SEARCH("lait",F47)), "•","")</f>
        <v>•</v>
      </c>
      <c r="H47" s="22" t="str">
        <f>IF(ISNUMBER(SEARCH("Gluten",F47)), "•","")</f>
        <v>•</v>
      </c>
      <c r="I47" s="22" t="str">
        <f>IF(ISNUMBER(SEARCH("Arachide",F47)), "•","")</f>
        <v/>
      </c>
      <c r="J47" s="22" t="str">
        <f>IF(ISNUMBER(SEARCH("Céleri",F47)), "•","")</f>
        <v>•</v>
      </c>
      <c r="K47" s="22" t="str">
        <f>IF(ISNUMBER(SEARCH("crustacé",F47)), "•","")</f>
        <v/>
      </c>
      <c r="L47" s="22" t="str">
        <f>IF(ISNUMBER(SEARCH("Fruits à coque",F47)), "•","")</f>
        <v/>
      </c>
      <c r="M47" s="22" t="str">
        <f>IF(ISNUMBER(SEARCH("Œuf",F47)), "•","")</f>
        <v>•</v>
      </c>
      <c r="N47" s="22" t="str">
        <f>IF(ISNUMBER(SEARCH("Sulfites",F47)), "•","")</f>
        <v>•</v>
      </c>
      <c r="O47" s="22" t="str">
        <f>IF(ISNUMBER(SEARCH("Soja",F47)), "•","")</f>
        <v/>
      </c>
      <c r="P47" s="22" t="str">
        <f>IF(ISNUMBER(SEARCH("Sésame",F47)), "•","")</f>
        <v/>
      </c>
      <c r="Q47" s="22" t="str">
        <f>IF(ISNUMBER(SEARCH("Poisson",F47)), "•","")</f>
        <v/>
      </c>
      <c r="R47" s="22" t="str">
        <f>IF(ISNUMBER(SEARCH("Moutarde",F47)), "•","")</f>
        <v/>
      </c>
      <c r="S47" s="22" t="str">
        <f>IF(ISNUMBER(SEARCH("lupin",F47)), "•","")</f>
        <v/>
      </c>
      <c r="T47" s="22" t="str">
        <f>IF(ISNUMBER(SEARCH("Molusque",F47)), "•","")</f>
        <v/>
      </c>
      <c r="U47" s="12" t="str">
        <f t="shared" ref="U47:U48" si="83">IF(ISNUMBER(SEARCH("lait",S47)), "•","")</f>
        <v/>
      </c>
      <c r="V47" s="12" t="str">
        <f t="shared" si="80"/>
        <v/>
      </c>
      <c r="W47" s="12" t="str">
        <f t="shared" si="81"/>
        <v/>
      </c>
      <c r="X47" s="12" t="str">
        <f t="shared" si="82"/>
        <v/>
      </c>
      <c r="Y47" s="13" t="str">
        <f t="shared" ref="Y47:Y48" si="84">IF(ISNUMBER(SEARCH("lait",W47)), "•","")</f>
        <v/>
      </c>
    </row>
    <row r="48" spans="1:26" ht="54" customHeight="1" x14ac:dyDescent="0.3">
      <c r="A48" s="74"/>
      <c r="B48" s="42" t="s">
        <v>147</v>
      </c>
      <c r="C48" s="42"/>
      <c r="D48" s="42" t="s">
        <v>127</v>
      </c>
      <c r="E48" s="32"/>
      <c r="F48" s="42" t="s">
        <v>105</v>
      </c>
      <c r="G48" s="22" t="str">
        <f>IF(ISNUMBER(SEARCH("lait",F48)), "•","")</f>
        <v>•</v>
      </c>
      <c r="H48" s="22" t="str">
        <f>IF(ISNUMBER(SEARCH("Gluten",F48)), "•","")</f>
        <v>•</v>
      </c>
      <c r="I48" s="22" t="str">
        <f>IF(ISNUMBER(SEARCH("Arachide",F48)), "•","")</f>
        <v/>
      </c>
      <c r="J48" s="22" t="str">
        <f>IF(ISNUMBER(SEARCH("Céleri",F48)), "•","")</f>
        <v/>
      </c>
      <c r="K48" s="22" t="str">
        <f>IF(ISNUMBER(SEARCH("crustacé",F48)), "•","")</f>
        <v/>
      </c>
      <c r="L48" s="22" t="str">
        <f>IF(ISNUMBER(SEARCH("Fruits à coque",F48)), "•","")</f>
        <v>•</v>
      </c>
      <c r="M48" s="22" t="str">
        <f>IF(ISNUMBER(SEARCH("Œuf",F48)), "•","")</f>
        <v>•</v>
      </c>
      <c r="N48" s="22" t="str">
        <f>IF(ISNUMBER(SEARCH("Sulfites",F48)), "•","")</f>
        <v/>
      </c>
      <c r="O48" s="22" t="str">
        <f>IF(ISNUMBER(SEARCH("Soja",F48)), "•","")</f>
        <v>•</v>
      </c>
      <c r="P48" s="22" t="str">
        <f>IF(ISNUMBER(SEARCH("Sésame",F48)), "•","")</f>
        <v/>
      </c>
      <c r="Q48" s="22" t="str">
        <f>IF(ISNUMBER(SEARCH("Poisson",F48)), "•","")</f>
        <v>•</v>
      </c>
      <c r="R48" s="22" t="str">
        <f>IF(ISNUMBER(SEARCH("Moutarde",F48)), "•","")</f>
        <v/>
      </c>
      <c r="S48" s="22" t="str">
        <f>IF(ISNUMBER(SEARCH("lupin",F48)), "•","")</f>
        <v/>
      </c>
      <c r="T48" s="22" t="str">
        <f>IF(ISNUMBER(SEARCH("Molusque",F48)), "•","")</f>
        <v/>
      </c>
      <c r="U48" s="12" t="str">
        <f t="shared" si="83"/>
        <v/>
      </c>
      <c r="V48" s="12" t="str">
        <f t="shared" si="80"/>
        <v/>
      </c>
      <c r="W48" s="12" t="str">
        <f t="shared" si="81"/>
        <v/>
      </c>
      <c r="X48" s="12" t="str">
        <f t="shared" si="82"/>
        <v/>
      </c>
      <c r="Y48" s="12" t="str">
        <f t="shared" si="84"/>
        <v/>
      </c>
    </row>
    <row r="49" spans="1:26" s="5" customFormat="1" ht="54" customHeight="1" x14ac:dyDescent="0.3">
      <c r="A49" s="74" t="s">
        <v>139</v>
      </c>
      <c r="B49" s="40" t="s">
        <v>203</v>
      </c>
      <c r="C49" s="8" t="str">
        <f>CONCATENATE(B49&amp;CHAR(10),B50&amp;CHAR(10),B51)</f>
        <v>Salade de betterave, vinaigrette au shizo
Taboulé de chou-fleur, yaourt frais au zaatar et citron
Crumble de poire aux amandes et graines de chia</v>
      </c>
      <c r="D49" s="40" t="s">
        <v>162</v>
      </c>
      <c r="E49" s="31"/>
      <c r="F49" s="40" t="s">
        <v>161</v>
      </c>
      <c r="G49" s="9" t="str">
        <f t="shared" si="0"/>
        <v/>
      </c>
      <c r="H49" s="9" t="str">
        <f t="shared" si="4"/>
        <v/>
      </c>
      <c r="I49" s="9" t="str">
        <f t="shared" si="5"/>
        <v/>
      </c>
      <c r="J49" s="9" t="str">
        <f t="shared" si="6"/>
        <v/>
      </c>
      <c r="K49" s="9" t="str">
        <f t="shared" si="7"/>
        <v/>
      </c>
      <c r="L49" s="9" t="str">
        <f t="shared" si="49"/>
        <v/>
      </c>
      <c r="M49" s="9" t="str">
        <f t="shared" si="9"/>
        <v/>
      </c>
      <c r="N49" s="9" t="str">
        <f t="shared" si="50"/>
        <v>•</v>
      </c>
      <c r="O49" s="9" t="str">
        <f t="shared" si="51"/>
        <v/>
      </c>
      <c r="P49" s="9" t="str">
        <f t="shared" si="52"/>
        <v/>
      </c>
      <c r="Q49" s="9" t="str">
        <f t="shared" si="53"/>
        <v/>
      </c>
      <c r="R49" s="9" t="str">
        <f t="shared" si="54"/>
        <v>•</v>
      </c>
      <c r="S49" s="9" t="str">
        <f t="shared" si="55"/>
        <v/>
      </c>
      <c r="T49" s="9" t="str">
        <f t="shared" si="56"/>
        <v/>
      </c>
      <c r="U49" s="9" t="s">
        <v>20</v>
      </c>
      <c r="V49" s="9" t="s">
        <v>20</v>
      </c>
      <c r="W49" s="9" t="str">
        <f t="shared" ref="W49:W51" si="85">IF(ISNUMBER(SEARCH("lait",U49)), "•","")</f>
        <v/>
      </c>
      <c r="X49" s="9" t="str">
        <f t="shared" ref="X49:X51" si="86">IF(ISNUMBER(SEARCH("lait",V49)), "•","")</f>
        <v/>
      </c>
      <c r="Y49" s="9" t="str">
        <f t="shared" ref="Y49:Y51" si="87">IF(ISNUMBER(SEARCH("lait",W49)), "•","")</f>
        <v/>
      </c>
      <c r="Z49" s="59"/>
    </row>
    <row r="50" spans="1:26" s="5" customFormat="1" ht="54" customHeight="1" x14ac:dyDescent="0.3">
      <c r="A50" s="74"/>
      <c r="B50" s="40" t="s">
        <v>70</v>
      </c>
      <c r="C50" s="40"/>
      <c r="D50" s="40" t="s">
        <v>170</v>
      </c>
      <c r="E50" s="32"/>
      <c r="F50" s="40" t="s">
        <v>101</v>
      </c>
      <c r="G50" s="9" t="str">
        <f t="shared" si="0"/>
        <v>•</v>
      </c>
      <c r="H50" s="9" t="str">
        <f t="shared" si="4"/>
        <v/>
      </c>
      <c r="I50" s="9" t="str">
        <f t="shared" si="5"/>
        <v/>
      </c>
      <c r="J50" s="9" t="str">
        <f t="shared" si="6"/>
        <v/>
      </c>
      <c r="K50" s="9" t="str">
        <f t="shared" si="7"/>
        <v/>
      </c>
      <c r="L50" s="9" t="str">
        <f t="shared" si="49"/>
        <v/>
      </c>
      <c r="M50" s="9" t="str">
        <f t="shared" si="9"/>
        <v/>
      </c>
      <c r="N50" s="9" t="str">
        <f t="shared" si="50"/>
        <v/>
      </c>
      <c r="O50" s="9" t="str">
        <f t="shared" si="51"/>
        <v/>
      </c>
      <c r="P50" s="9" t="str">
        <f t="shared" si="52"/>
        <v>•</v>
      </c>
      <c r="Q50" s="9" t="str">
        <f t="shared" si="53"/>
        <v/>
      </c>
      <c r="R50" s="9" t="str">
        <f t="shared" si="54"/>
        <v/>
      </c>
      <c r="S50" s="9" t="str">
        <f t="shared" si="55"/>
        <v/>
      </c>
      <c r="T50" s="9" t="str">
        <f t="shared" si="56"/>
        <v/>
      </c>
      <c r="U50" s="9" t="s">
        <v>20</v>
      </c>
      <c r="V50" s="9" t="str">
        <f t="shared" ref="V50:V51" si="88">IF(ISNUMBER(SEARCH("lait",T50)), "•","")</f>
        <v/>
      </c>
      <c r="W50" s="9" t="str">
        <f t="shared" si="85"/>
        <v/>
      </c>
      <c r="X50" s="9" t="str">
        <f t="shared" si="86"/>
        <v/>
      </c>
      <c r="Y50" s="2" t="str">
        <f t="shared" si="87"/>
        <v/>
      </c>
      <c r="Z50" s="59"/>
    </row>
    <row r="51" spans="1:26" s="5" customFormat="1" ht="54" customHeight="1" x14ac:dyDescent="0.3">
      <c r="A51" s="74"/>
      <c r="B51" s="40" t="s">
        <v>71</v>
      </c>
      <c r="C51" s="40"/>
      <c r="D51" s="40" t="s">
        <v>113</v>
      </c>
      <c r="E51" s="32"/>
      <c r="F51" s="40" t="s">
        <v>56</v>
      </c>
      <c r="G51" s="9" t="str">
        <f t="shared" si="0"/>
        <v/>
      </c>
      <c r="H51" s="9" t="str">
        <f t="shared" si="4"/>
        <v>•</v>
      </c>
      <c r="I51" s="9" t="str">
        <f t="shared" si="5"/>
        <v/>
      </c>
      <c r="J51" s="9" t="str">
        <f t="shared" si="6"/>
        <v/>
      </c>
      <c r="K51" s="9" t="str">
        <f t="shared" si="7"/>
        <v/>
      </c>
      <c r="L51" s="9" t="str">
        <f t="shared" si="49"/>
        <v/>
      </c>
      <c r="M51" s="9" t="str">
        <f t="shared" si="9"/>
        <v/>
      </c>
      <c r="N51" s="9" t="str">
        <f t="shared" si="50"/>
        <v/>
      </c>
      <c r="O51" s="9" t="str">
        <f t="shared" si="51"/>
        <v/>
      </c>
      <c r="P51" s="9" t="str">
        <f t="shared" si="52"/>
        <v/>
      </c>
      <c r="Q51" s="9" t="str">
        <f t="shared" si="53"/>
        <v/>
      </c>
      <c r="R51" s="9" t="str">
        <f t="shared" si="54"/>
        <v/>
      </c>
      <c r="S51" s="9" t="str">
        <f t="shared" si="55"/>
        <v/>
      </c>
      <c r="T51" s="9" t="str">
        <f t="shared" si="56"/>
        <v/>
      </c>
      <c r="U51" s="9" t="s">
        <v>20</v>
      </c>
      <c r="V51" s="9" t="str">
        <f t="shared" si="88"/>
        <v/>
      </c>
      <c r="W51" s="9" t="str">
        <f t="shared" si="85"/>
        <v/>
      </c>
      <c r="X51" s="9" t="str">
        <f t="shared" si="86"/>
        <v/>
      </c>
      <c r="Y51" s="9" t="str">
        <f t="shared" si="87"/>
        <v/>
      </c>
      <c r="Z51" s="59"/>
    </row>
    <row r="52" spans="1:26" ht="54" customHeight="1" x14ac:dyDescent="0.3">
      <c r="A52" s="74" t="s">
        <v>140</v>
      </c>
      <c r="B52" s="42" t="s">
        <v>72</v>
      </c>
      <c r="C52" s="8" t="str">
        <f>CONCATENATE(B52&amp;CHAR(10),B53&amp;CHAR(10),B54)</f>
        <v>Quinoa aux agrumes et fenouil
Filet de volaille jaune aux herbes, salade de chou, mayonnaise à l'estragon
Tartelette du chef chocolat-tonka</v>
      </c>
      <c r="D52" s="42" t="s">
        <v>115</v>
      </c>
      <c r="E52" s="31"/>
      <c r="F52" s="42" t="s">
        <v>114</v>
      </c>
      <c r="G52" s="22" t="str">
        <f t="shared" si="0"/>
        <v/>
      </c>
      <c r="H52" s="22" t="str">
        <f t="shared" si="4"/>
        <v/>
      </c>
      <c r="I52" s="22" t="str">
        <f t="shared" si="5"/>
        <v/>
      </c>
      <c r="J52" s="22" t="str">
        <f t="shared" si="6"/>
        <v/>
      </c>
      <c r="K52" s="22" t="str">
        <f t="shared" si="7"/>
        <v/>
      </c>
      <c r="L52" s="22" t="str">
        <f t="shared" si="49"/>
        <v/>
      </c>
      <c r="M52" s="22" t="str">
        <f t="shared" si="9"/>
        <v/>
      </c>
      <c r="N52" s="22" t="str">
        <f t="shared" si="50"/>
        <v/>
      </c>
      <c r="O52" s="22" t="str">
        <f t="shared" si="51"/>
        <v/>
      </c>
      <c r="P52" s="22" t="str">
        <f t="shared" si="52"/>
        <v/>
      </c>
      <c r="Q52" s="22" t="str">
        <f t="shared" si="53"/>
        <v/>
      </c>
      <c r="R52" s="22" t="str">
        <f t="shared" si="54"/>
        <v/>
      </c>
      <c r="S52" s="22" t="str">
        <f t="shared" si="55"/>
        <v/>
      </c>
      <c r="T52" s="22" t="str">
        <f t="shared" si="56"/>
        <v/>
      </c>
      <c r="U52" s="12" t="s">
        <v>20</v>
      </c>
      <c r="V52" s="12" t="s">
        <v>20</v>
      </c>
      <c r="W52" s="12"/>
      <c r="X52" s="12"/>
      <c r="Y52" s="12"/>
    </row>
    <row r="53" spans="1:26" ht="54" customHeight="1" x14ac:dyDescent="0.3">
      <c r="A53" s="74"/>
      <c r="B53" s="42" t="s">
        <v>116</v>
      </c>
      <c r="C53" s="42"/>
      <c r="D53" s="42" t="s">
        <v>118</v>
      </c>
      <c r="E53" s="32"/>
      <c r="F53" s="42" t="s">
        <v>117</v>
      </c>
      <c r="G53" s="22" t="str">
        <f t="shared" si="0"/>
        <v/>
      </c>
      <c r="H53" s="22" t="str">
        <f t="shared" si="4"/>
        <v/>
      </c>
      <c r="I53" s="22" t="str">
        <f t="shared" si="5"/>
        <v/>
      </c>
      <c r="J53" s="22" t="str">
        <f t="shared" si="6"/>
        <v/>
      </c>
      <c r="K53" s="22" t="str">
        <f t="shared" si="7"/>
        <v/>
      </c>
      <c r="L53" s="22" t="str">
        <f t="shared" si="49"/>
        <v/>
      </c>
      <c r="M53" s="22" t="str">
        <f t="shared" si="9"/>
        <v>•</v>
      </c>
      <c r="N53" s="22" t="str">
        <f t="shared" si="50"/>
        <v>•</v>
      </c>
      <c r="O53" s="22" t="str">
        <f t="shared" si="51"/>
        <v/>
      </c>
      <c r="P53" s="22" t="str">
        <f t="shared" si="52"/>
        <v/>
      </c>
      <c r="Q53" s="22" t="str">
        <f t="shared" si="53"/>
        <v/>
      </c>
      <c r="R53" s="22" t="str">
        <f t="shared" si="54"/>
        <v>•</v>
      </c>
      <c r="S53" s="22" t="str">
        <f t="shared" si="55"/>
        <v/>
      </c>
      <c r="T53" s="22" t="str">
        <f t="shared" si="56"/>
        <v/>
      </c>
      <c r="U53" s="12"/>
      <c r="V53" s="12"/>
      <c r="W53" s="12"/>
      <c r="X53" s="12"/>
      <c r="Y53" s="13"/>
    </row>
    <row r="54" spans="1:26" ht="54" customHeight="1" x14ac:dyDescent="0.3">
      <c r="A54" s="74"/>
      <c r="B54" s="42" t="s">
        <v>149</v>
      </c>
      <c r="C54" s="42"/>
      <c r="D54" s="42" t="s">
        <v>129</v>
      </c>
      <c r="E54" s="32"/>
      <c r="F54" s="42" t="s">
        <v>119</v>
      </c>
      <c r="G54" s="22" t="str">
        <f t="shared" si="0"/>
        <v>•</v>
      </c>
      <c r="H54" s="22" t="str">
        <f t="shared" si="4"/>
        <v>•</v>
      </c>
      <c r="I54" s="22" t="str">
        <f t="shared" si="5"/>
        <v/>
      </c>
      <c r="J54" s="22" t="str">
        <f t="shared" si="6"/>
        <v/>
      </c>
      <c r="K54" s="22" t="str">
        <f t="shared" si="7"/>
        <v/>
      </c>
      <c r="L54" s="22" t="str">
        <f t="shared" si="49"/>
        <v>•</v>
      </c>
      <c r="M54" s="22" t="str">
        <f t="shared" si="9"/>
        <v>•</v>
      </c>
      <c r="N54" s="22" t="str">
        <f t="shared" si="50"/>
        <v>•</v>
      </c>
      <c r="O54" s="22" t="str">
        <f t="shared" si="51"/>
        <v>•</v>
      </c>
      <c r="P54" s="22" t="str">
        <f t="shared" si="52"/>
        <v/>
      </c>
      <c r="Q54" s="22" t="str">
        <f t="shared" si="53"/>
        <v/>
      </c>
      <c r="R54" s="22" t="str">
        <f t="shared" si="54"/>
        <v/>
      </c>
      <c r="S54" s="22" t="str">
        <f t="shared" si="55"/>
        <v/>
      </c>
      <c r="T54" s="22" t="str">
        <f t="shared" si="56"/>
        <v/>
      </c>
      <c r="U54" s="12" t="s">
        <v>20</v>
      </c>
      <c r="V54" s="12"/>
      <c r="W54" s="12"/>
      <c r="X54" s="12"/>
      <c r="Y54" s="12"/>
    </row>
    <row r="55" spans="1:26" ht="63.6" customHeight="1" x14ac:dyDescent="0.3">
      <c r="A55" s="27" t="s">
        <v>40</v>
      </c>
      <c r="B55" s="39" t="s">
        <v>42</v>
      </c>
      <c r="C55" s="39"/>
      <c r="D55" s="39" t="s">
        <v>43</v>
      </c>
      <c r="E55" s="8"/>
      <c r="F55" s="40" t="s">
        <v>41</v>
      </c>
      <c r="G55" s="9" t="s">
        <v>20</v>
      </c>
      <c r="H55" s="9" t="str">
        <f>IF(ISNUMBER(SEARCH("gluten",F55)), "•","")</f>
        <v/>
      </c>
      <c r="I55" s="2" t="str">
        <f>IF(ISNUMBER(SEARCH("arachide",F55)), "•","")</f>
        <v/>
      </c>
      <c r="J55" s="9"/>
      <c r="K55" s="2"/>
      <c r="L55" s="9" t="s">
        <v>20</v>
      </c>
      <c r="M55" s="9" t="str">
        <f t="shared" si="9"/>
        <v/>
      </c>
      <c r="N55" s="10" t="s">
        <v>20</v>
      </c>
      <c r="O55" s="2"/>
      <c r="P55" s="9"/>
      <c r="Q55" s="10"/>
      <c r="R55" s="10"/>
      <c r="S55" s="10"/>
      <c r="T55" s="10"/>
      <c r="U55" s="10" t="s">
        <v>20</v>
      </c>
      <c r="V55" s="10"/>
      <c r="W55" s="9"/>
      <c r="X55" s="9"/>
      <c r="Y55" s="10" t="s">
        <v>20</v>
      </c>
    </row>
    <row r="56" spans="1:26" ht="29.55" customHeight="1" x14ac:dyDescent="0.3">
      <c r="A56" s="6" t="s">
        <v>62</v>
      </c>
      <c r="B56" s="37"/>
      <c r="C56" s="37"/>
      <c r="D56" s="37"/>
      <c r="E56" s="6"/>
      <c r="F56" s="37"/>
      <c r="G56" s="6"/>
      <c r="H56" s="6"/>
      <c r="I56" s="6"/>
      <c r="J56" s="6"/>
      <c r="K56" s="6"/>
      <c r="L56" s="6"/>
      <c r="M56" s="6"/>
      <c r="N56" s="6"/>
      <c r="O56" s="6"/>
      <c r="P56" s="6"/>
      <c r="Q56" s="6"/>
      <c r="R56" s="6"/>
      <c r="S56" s="6"/>
      <c r="T56" s="6"/>
      <c r="U56" s="6"/>
      <c r="V56" s="6"/>
      <c r="W56" s="6"/>
      <c r="X56" s="6"/>
      <c r="Y56" s="6"/>
    </row>
    <row r="57" spans="1:26" ht="45" customHeight="1" x14ac:dyDescent="0.3">
      <c r="A57" s="89"/>
    </row>
    <row r="58" spans="1:26" ht="45" customHeight="1" x14ac:dyDescent="0.3">
      <c r="A58" s="90"/>
      <c r="B58" s="47"/>
      <c r="C58" s="47"/>
      <c r="D58" s="43"/>
      <c r="E58" s="19"/>
      <c r="F58" s="49"/>
      <c r="G58" s="9" t="str">
        <f t="shared" ref="G58:G71" si="89">IF(ISNUMBER(SEARCH("lait",F58)), "•","")</f>
        <v/>
      </c>
      <c r="H58" s="9" t="str">
        <f t="shared" ref="H58:H61" si="90">IF(ISNUMBER(SEARCH("Gluten",F58)), "•","")</f>
        <v/>
      </c>
      <c r="I58" s="14" t="str">
        <f t="shared" ref="I58:I61" si="91">IF(ISNUMBER(SEARCH("Arachide,",F58)), "•","")</f>
        <v/>
      </c>
      <c r="J58" s="9" t="str">
        <f t="shared" ref="J58:J61" si="92">IF(ISNUMBER(SEARCH("Céleri",F58)), "•","")</f>
        <v/>
      </c>
      <c r="K58" s="9" t="str">
        <f t="shared" ref="K58:K61" si="93">IF(ISNUMBER(SEARCH("Crustacé",F58)), "•","")</f>
        <v/>
      </c>
      <c r="L58" s="9" t="str">
        <f t="shared" ref="L58:L61" si="94">IF(ISNUMBER(SEARCH("Fruits à coque",F58)), "•","")</f>
        <v/>
      </c>
      <c r="M58" s="9" t="str">
        <f t="shared" ref="M58:M61" si="95">IF(ISNUMBER(SEARCH("Oeuf",F58)), "•","")</f>
        <v/>
      </c>
      <c r="N58" s="10" t="str">
        <f t="shared" ref="N58:N61" si="96">IF(ISNUMBER(SEARCH("Sulfites",F58)), "•","")</f>
        <v/>
      </c>
      <c r="O58" s="14" t="str">
        <f t="shared" ref="O58:O61" si="97">IF(ISNUMBER(SEARCH("Soja",F58)), "•","")</f>
        <v/>
      </c>
      <c r="P58" s="9" t="str">
        <f t="shared" ref="P58:P61" si="98">IF(ISNUMBER(SEARCH("Sésame",F58)), "•","")</f>
        <v/>
      </c>
      <c r="Q58" s="15" t="str">
        <f t="shared" ref="Q58:Q61" si="99">IF(ISNUMBER(SEARCH("Poisson",F58)), "•","")</f>
        <v/>
      </c>
      <c r="R58" s="9" t="str">
        <f t="shared" ref="R58:R61" si="100">IF(ISNUMBER(SEARCH("Moutarde",F58)), "•","")</f>
        <v/>
      </c>
      <c r="S58" s="9" t="str">
        <f t="shared" ref="S58:S61" si="101">IF(ISNUMBER(SEARCH("Lupin",F58)), "•","")</f>
        <v/>
      </c>
      <c r="T58" s="16" t="str">
        <f t="shared" ref="T58:T61" si="102">IF(ISNUMBER(SEARCH("Mollusque",F58)), "•","")</f>
        <v/>
      </c>
      <c r="U58" s="10"/>
      <c r="V58" s="17"/>
      <c r="W58" s="17"/>
      <c r="X58" s="17"/>
      <c r="Y58" s="17"/>
    </row>
    <row r="59" spans="1:26" ht="45" customHeight="1" x14ac:dyDescent="0.3">
      <c r="A59" s="90"/>
      <c r="B59" s="47"/>
      <c r="C59" s="47"/>
      <c r="D59" s="43"/>
      <c r="E59" s="19"/>
      <c r="F59" s="49"/>
      <c r="G59" s="9" t="str">
        <f t="shared" si="89"/>
        <v/>
      </c>
      <c r="H59" s="9" t="str">
        <f t="shared" si="90"/>
        <v/>
      </c>
      <c r="I59" s="14" t="str">
        <f t="shared" si="91"/>
        <v/>
      </c>
      <c r="J59" s="9" t="str">
        <f t="shared" si="92"/>
        <v/>
      </c>
      <c r="K59" s="9" t="str">
        <f t="shared" si="93"/>
        <v/>
      </c>
      <c r="L59" s="9" t="str">
        <f t="shared" si="94"/>
        <v/>
      </c>
      <c r="M59" s="9" t="str">
        <f t="shared" si="95"/>
        <v/>
      </c>
      <c r="N59" s="10" t="str">
        <f t="shared" si="96"/>
        <v/>
      </c>
      <c r="O59" s="14" t="str">
        <f t="shared" si="97"/>
        <v/>
      </c>
      <c r="P59" s="9" t="str">
        <f t="shared" si="98"/>
        <v/>
      </c>
      <c r="Q59" s="15" t="str">
        <f t="shared" si="99"/>
        <v/>
      </c>
      <c r="R59" s="9" t="str">
        <f t="shared" si="100"/>
        <v/>
      </c>
      <c r="S59" s="9" t="str">
        <f t="shared" si="101"/>
        <v/>
      </c>
      <c r="T59" s="16" t="str">
        <f t="shared" si="102"/>
        <v/>
      </c>
      <c r="U59" s="10"/>
      <c r="V59" s="10"/>
      <c r="W59" s="17"/>
      <c r="X59" s="17"/>
      <c r="Y59" s="17"/>
    </row>
    <row r="60" spans="1:26" ht="45" customHeight="1" x14ac:dyDescent="0.3">
      <c r="A60" s="90"/>
      <c r="B60" s="47"/>
      <c r="C60" s="47"/>
      <c r="D60" s="43"/>
      <c r="E60" s="19"/>
      <c r="F60" s="49"/>
      <c r="G60" s="9" t="str">
        <f t="shared" si="89"/>
        <v/>
      </c>
      <c r="H60" s="9" t="str">
        <f t="shared" si="90"/>
        <v/>
      </c>
      <c r="I60" s="14" t="str">
        <f t="shared" si="91"/>
        <v/>
      </c>
      <c r="J60" s="9" t="str">
        <f t="shared" si="92"/>
        <v/>
      </c>
      <c r="K60" s="9" t="str">
        <f t="shared" si="93"/>
        <v/>
      </c>
      <c r="L60" s="9" t="str">
        <f t="shared" si="94"/>
        <v/>
      </c>
      <c r="M60" s="9" t="str">
        <f t="shared" si="95"/>
        <v/>
      </c>
      <c r="N60" s="10" t="str">
        <f t="shared" si="96"/>
        <v/>
      </c>
      <c r="O60" s="14" t="str">
        <f t="shared" si="97"/>
        <v/>
      </c>
      <c r="P60" s="9" t="str">
        <f t="shared" si="98"/>
        <v/>
      </c>
      <c r="Q60" s="15" t="str">
        <f t="shared" si="99"/>
        <v/>
      </c>
      <c r="R60" s="9" t="str">
        <f t="shared" si="100"/>
        <v/>
      </c>
      <c r="S60" s="9" t="str">
        <f t="shared" si="101"/>
        <v/>
      </c>
      <c r="T60" s="16" t="str">
        <f t="shared" si="102"/>
        <v/>
      </c>
      <c r="U60" s="10"/>
      <c r="V60" s="10"/>
      <c r="W60" s="17"/>
      <c r="X60" s="17"/>
      <c r="Y60" s="17"/>
    </row>
    <row r="61" spans="1:26" ht="45" customHeight="1" x14ac:dyDescent="0.3">
      <c r="A61" s="91"/>
      <c r="B61" s="47"/>
      <c r="C61" s="47"/>
      <c r="D61" s="43"/>
      <c r="E61" s="19"/>
      <c r="F61" s="44"/>
      <c r="G61" s="9" t="str">
        <f t="shared" si="89"/>
        <v/>
      </c>
      <c r="H61" s="9" t="str">
        <f t="shared" si="90"/>
        <v/>
      </c>
      <c r="I61" s="14" t="str">
        <f t="shared" si="91"/>
        <v/>
      </c>
      <c r="J61" s="9" t="str">
        <f t="shared" si="92"/>
        <v/>
      </c>
      <c r="K61" s="9" t="str">
        <f t="shared" si="93"/>
        <v/>
      </c>
      <c r="L61" s="9" t="str">
        <f t="shared" si="94"/>
        <v/>
      </c>
      <c r="M61" s="9" t="str">
        <f t="shared" si="95"/>
        <v/>
      </c>
      <c r="N61" s="10" t="str">
        <f t="shared" si="96"/>
        <v/>
      </c>
      <c r="O61" s="14" t="str">
        <f t="shared" si="97"/>
        <v/>
      </c>
      <c r="P61" s="9" t="str">
        <f t="shared" si="98"/>
        <v/>
      </c>
      <c r="Q61" s="15" t="str">
        <f t="shared" si="99"/>
        <v/>
      </c>
      <c r="R61" s="9" t="str">
        <f t="shared" si="100"/>
        <v/>
      </c>
      <c r="S61" s="9" t="str">
        <f t="shared" si="101"/>
        <v/>
      </c>
      <c r="T61" s="16" t="str">
        <f t="shared" si="102"/>
        <v/>
      </c>
      <c r="U61" s="10"/>
      <c r="V61" s="9"/>
      <c r="W61" s="17"/>
      <c r="X61" s="17"/>
      <c r="Y61" s="17"/>
    </row>
    <row r="62" spans="1:26" ht="45" customHeight="1" x14ac:dyDescent="0.3">
      <c r="A62" s="92"/>
      <c r="B62" s="41"/>
      <c r="C62" s="41"/>
      <c r="D62" s="45"/>
      <c r="E62" s="8" t="str">
        <f>CONCATENATE(D62&amp;CHAR(10),D63&amp;CHAR(10),D64&amp;CHAR(10),D65&amp;CHAR(10),D66&amp;CHAR(10))</f>
        <v xml:space="preserve">
</v>
      </c>
      <c r="F62" s="46"/>
      <c r="G62" s="22" t="str">
        <f t="shared" si="89"/>
        <v/>
      </c>
      <c r="H62" s="22" t="str">
        <f t="shared" ref="H62:H71" si="103">IF(ISNUMBER(SEARCH("Gluten",F62)), "•","")</f>
        <v/>
      </c>
      <c r="I62" s="66" t="str">
        <f t="shared" ref="I62:I71" si="104">IF(ISNUMBER(SEARCH("Arachide,",F62)), "•","")</f>
        <v/>
      </c>
      <c r="J62" s="22" t="str">
        <f t="shared" ref="J62:J71" si="105">IF(ISNUMBER(SEARCH("Céleri",F62)), "•","")</f>
        <v/>
      </c>
      <c r="K62" s="22" t="str">
        <f t="shared" ref="K62:K71" si="106">IF(ISNUMBER(SEARCH("Crustacé",F62)), "•","")</f>
        <v/>
      </c>
      <c r="L62" s="22" t="str">
        <f t="shared" ref="L62:L71" si="107">IF(ISNUMBER(SEARCH("Fruits à coque",F62)), "•","")</f>
        <v/>
      </c>
      <c r="M62" s="22" t="str">
        <f t="shared" ref="M62:M71" si="108">IF(ISNUMBER(SEARCH("Oeuf",F62)), "•","")</f>
        <v/>
      </c>
      <c r="N62" s="12" t="str">
        <f t="shared" ref="N62:N71" si="109">IF(ISNUMBER(SEARCH("Sulfites",F62)), "•","")</f>
        <v/>
      </c>
      <c r="O62" s="66" t="str">
        <f t="shared" ref="O62:O71" si="110">IF(ISNUMBER(SEARCH("Soja",F62)), "•","")</f>
        <v/>
      </c>
      <c r="P62" s="22" t="str">
        <f t="shared" ref="P62:P71" si="111">IF(ISNUMBER(SEARCH("Sésame",F62)), "•","")</f>
        <v/>
      </c>
      <c r="Q62" s="67" t="str">
        <f t="shared" ref="Q62:Q71" si="112">IF(ISNUMBER(SEARCH("Poisson",F62)), "•","")</f>
        <v/>
      </c>
      <c r="R62" s="22" t="str">
        <f t="shared" ref="R62:R71" si="113">IF(ISNUMBER(SEARCH("Moutarde",F62)), "•","")</f>
        <v/>
      </c>
      <c r="S62" s="22" t="str">
        <f t="shared" ref="S62:S71" si="114">IF(ISNUMBER(SEARCH("Lupin",F62)), "•","")</f>
        <v/>
      </c>
      <c r="T62" s="24" t="str">
        <f t="shared" ref="T62:T71" si="115">IF(ISNUMBER(SEARCH("Mollusque",F62)), "•","")</f>
        <v/>
      </c>
      <c r="U62" s="12"/>
      <c r="V62" s="12"/>
      <c r="W62" s="13"/>
      <c r="X62" s="13"/>
      <c r="Y62" s="13"/>
    </row>
    <row r="63" spans="1:26" ht="45" customHeight="1" x14ac:dyDescent="0.3">
      <c r="A63" s="93"/>
      <c r="B63" s="41"/>
      <c r="C63" s="41"/>
      <c r="D63" s="45"/>
      <c r="E63" s="20"/>
      <c r="F63" s="46"/>
      <c r="G63" s="22" t="str">
        <f t="shared" si="89"/>
        <v/>
      </c>
      <c r="H63" s="22" t="str">
        <f t="shared" si="103"/>
        <v/>
      </c>
      <c r="I63" s="66" t="str">
        <f t="shared" si="104"/>
        <v/>
      </c>
      <c r="J63" s="22" t="str">
        <f t="shared" si="105"/>
        <v/>
      </c>
      <c r="K63" s="22" t="str">
        <f t="shared" si="106"/>
        <v/>
      </c>
      <c r="L63" s="22" t="str">
        <f t="shared" si="107"/>
        <v/>
      </c>
      <c r="M63" s="22" t="str">
        <f t="shared" si="108"/>
        <v/>
      </c>
      <c r="N63" s="12" t="str">
        <f t="shared" si="109"/>
        <v/>
      </c>
      <c r="O63" s="66" t="str">
        <f t="shared" si="110"/>
        <v/>
      </c>
      <c r="P63" s="22" t="str">
        <f t="shared" si="111"/>
        <v/>
      </c>
      <c r="Q63" s="67" t="str">
        <f t="shared" si="112"/>
        <v/>
      </c>
      <c r="R63" s="22" t="str">
        <f t="shared" si="113"/>
        <v/>
      </c>
      <c r="S63" s="22" t="str">
        <f t="shared" si="114"/>
        <v/>
      </c>
      <c r="T63" s="24" t="str">
        <f t="shared" si="115"/>
        <v/>
      </c>
      <c r="U63" s="12"/>
      <c r="V63" s="12"/>
      <c r="W63" s="12"/>
      <c r="X63" s="13"/>
      <c r="Y63" s="13"/>
    </row>
    <row r="64" spans="1:26" ht="45" customHeight="1" x14ac:dyDescent="0.3">
      <c r="A64" s="93"/>
      <c r="B64" s="41"/>
      <c r="C64" s="41"/>
      <c r="D64" s="45"/>
      <c r="E64" s="20"/>
      <c r="F64" s="46"/>
      <c r="G64" s="22" t="str">
        <f t="shared" si="89"/>
        <v/>
      </c>
      <c r="H64" s="22" t="str">
        <f t="shared" si="103"/>
        <v/>
      </c>
      <c r="I64" s="66" t="str">
        <f t="shared" si="104"/>
        <v/>
      </c>
      <c r="J64" s="22" t="str">
        <f t="shared" si="105"/>
        <v/>
      </c>
      <c r="K64" s="22" t="str">
        <f t="shared" si="106"/>
        <v/>
      </c>
      <c r="L64" s="22" t="str">
        <f t="shared" si="107"/>
        <v/>
      </c>
      <c r="M64" s="22" t="str">
        <f t="shared" si="108"/>
        <v/>
      </c>
      <c r="N64" s="12" t="str">
        <f t="shared" si="109"/>
        <v/>
      </c>
      <c r="O64" s="66" t="str">
        <f t="shared" si="110"/>
        <v/>
      </c>
      <c r="P64" s="22" t="str">
        <f t="shared" si="111"/>
        <v/>
      </c>
      <c r="Q64" s="67" t="str">
        <f t="shared" si="112"/>
        <v/>
      </c>
      <c r="R64" s="22" t="str">
        <f t="shared" si="113"/>
        <v/>
      </c>
      <c r="S64" s="22" t="str">
        <f t="shared" si="114"/>
        <v/>
      </c>
      <c r="T64" s="24" t="str">
        <f t="shared" si="115"/>
        <v/>
      </c>
      <c r="U64" s="12"/>
      <c r="V64" s="12"/>
      <c r="W64" s="13"/>
      <c r="X64" s="13"/>
      <c r="Y64" s="13"/>
    </row>
    <row r="65" spans="1:26" ht="45" customHeight="1" x14ac:dyDescent="0.3">
      <c r="A65" s="93"/>
      <c r="B65" s="41"/>
      <c r="C65" s="41"/>
      <c r="D65" s="45"/>
      <c r="E65" s="20"/>
      <c r="F65" s="46"/>
      <c r="G65" s="22" t="str">
        <f t="shared" si="89"/>
        <v/>
      </c>
      <c r="H65" s="22" t="str">
        <f t="shared" si="103"/>
        <v/>
      </c>
      <c r="I65" s="66" t="str">
        <f t="shared" si="104"/>
        <v/>
      </c>
      <c r="J65" s="22" t="str">
        <f t="shared" si="105"/>
        <v/>
      </c>
      <c r="K65" s="22" t="str">
        <f t="shared" si="106"/>
        <v/>
      </c>
      <c r="L65" s="22" t="str">
        <f t="shared" si="107"/>
        <v/>
      </c>
      <c r="M65" s="22" t="str">
        <f t="shared" si="108"/>
        <v/>
      </c>
      <c r="N65" s="12" t="str">
        <f t="shared" si="109"/>
        <v/>
      </c>
      <c r="O65" s="66" t="str">
        <f t="shared" si="110"/>
        <v/>
      </c>
      <c r="P65" s="22" t="str">
        <f t="shared" si="111"/>
        <v/>
      </c>
      <c r="Q65" s="67" t="str">
        <f t="shared" si="112"/>
        <v/>
      </c>
      <c r="R65" s="22" t="str">
        <f t="shared" si="113"/>
        <v/>
      </c>
      <c r="S65" s="22" t="str">
        <f t="shared" si="114"/>
        <v/>
      </c>
      <c r="T65" s="24" t="str">
        <f t="shared" si="115"/>
        <v/>
      </c>
      <c r="U65" s="12"/>
      <c r="V65" s="12"/>
      <c r="W65" s="13"/>
      <c r="X65" s="13"/>
      <c r="Y65" s="13"/>
    </row>
    <row r="66" spans="1:26" ht="45" customHeight="1" x14ac:dyDescent="0.3">
      <c r="A66" s="94"/>
      <c r="B66" s="41"/>
      <c r="C66" s="41"/>
      <c r="D66" s="45"/>
      <c r="E66" s="20"/>
      <c r="F66" s="46"/>
      <c r="G66" s="22" t="str">
        <f t="shared" si="89"/>
        <v/>
      </c>
      <c r="H66" s="22" t="str">
        <f t="shared" si="103"/>
        <v/>
      </c>
      <c r="I66" s="66" t="str">
        <f t="shared" si="104"/>
        <v/>
      </c>
      <c r="J66" s="22" t="str">
        <f t="shared" si="105"/>
        <v/>
      </c>
      <c r="K66" s="22" t="str">
        <f t="shared" si="106"/>
        <v/>
      </c>
      <c r="L66" s="22" t="str">
        <f t="shared" si="107"/>
        <v/>
      </c>
      <c r="M66" s="22" t="str">
        <f t="shared" si="108"/>
        <v/>
      </c>
      <c r="N66" s="12" t="str">
        <f t="shared" si="109"/>
        <v/>
      </c>
      <c r="O66" s="66" t="str">
        <f t="shared" si="110"/>
        <v/>
      </c>
      <c r="P66" s="22" t="str">
        <f t="shared" si="111"/>
        <v/>
      </c>
      <c r="Q66" s="67" t="str">
        <f t="shared" si="112"/>
        <v/>
      </c>
      <c r="R66" s="22" t="str">
        <f t="shared" si="113"/>
        <v/>
      </c>
      <c r="S66" s="22" t="str">
        <f t="shared" si="114"/>
        <v/>
      </c>
      <c r="T66" s="24" t="str">
        <f t="shared" si="115"/>
        <v/>
      </c>
      <c r="U66" s="12"/>
      <c r="V66" s="13"/>
      <c r="W66" s="13"/>
      <c r="X66" s="13"/>
      <c r="Y66" s="13"/>
    </row>
    <row r="67" spans="1:26" s="33" customFormat="1" ht="45" customHeight="1" x14ac:dyDescent="0.3">
      <c r="A67" s="89"/>
      <c r="B67" s="47"/>
      <c r="C67" s="47"/>
      <c r="D67" s="43"/>
      <c r="E67" s="19"/>
      <c r="F67" s="49"/>
      <c r="G67" s="9" t="str">
        <f t="shared" si="89"/>
        <v/>
      </c>
      <c r="H67" s="9" t="str">
        <f t="shared" si="103"/>
        <v/>
      </c>
      <c r="I67" s="14" t="str">
        <f t="shared" si="104"/>
        <v/>
      </c>
      <c r="J67" s="9" t="str">
        <f t="shared" si="105"/>
        <v/>
      </c>
      <c r="K67" s="9" t="str">
        <f t="shared" si="106"/>
        <v/>
      </c>
      <c r="L67" s="9" t="str">
        <f t="shared" si="107"/>
        <v/>
      </c>
      <c r="M67" s="9" t="str">
        <f t="shared" si="108"/>
        <v/>
      </c>
      <c r="N67" s="10" t="str">
        <f t="shared" si="109"/>
        <v/>
      </c>
      <c r="O67" s="14" t="str">
        <f t="shared" si="110"/>
        <v/>
      </c>
      <c r="P67" s="9" t="str">
        <f t="shared" si="111"/>
        <v/>
      </c>
      <c r="Q67" s="15" t="str">
        <f t="shared" si="112"/>
        <v/>
      </c>
      <c r="R67" s="9" t="str">
        <f t="shared" si="113"/>
        <v/>
      </c>
      <c r="S67" s="9" t="str">
        <f t="shared" si="114"/>
        <v/>
      </c>
      <c r="T67" s="16" t="str">
        <f t="shared" si="115"/>
        <v/>
      </c>
      <c r="U67" s="10"/>
      <c r="V67" s="10"/>
      <c r="W67" s="17"/>
      <c r="X67" s="17"/>
      <c r="Y67" s="17"/>
      <c r="Z67" s="61"/>
    </row>
    <row r="68" spans="1:26" s="33" customFormat="1" ht="45" customHeight="1" x14ac:dyDescent="0.3">
      <c r="A68" s="90"/>
      <c r="B68" s="47"/>
      <c r="C68" s="47"/>
      <c r="D68" s="43"/>
      <c r="E68" s="19"/>
      <c r="F68" s="49"/>
      <c r="G68" s="9" t="str">
        <f t="shared" si="89"/>
        <v/>
      </c>
      <c r="H68" s="9" t="str">
        <f t="shared" si="103"/>
        <v/>
      </c>
      <c r="I68" s="14" t="str">
        <f t="shared" si="104"/>
        <v/>
      </c>
      <c r="J68" s="9" t="str">
        <f t="shared" si="105"/>
        <v/>
      </c>
      <c r="K68" s="9" t="str">
        <f t="shared" si="106"/>
        <v/>
      </c>
      <c r="L68" s="9" t="str">
        <f t="shared" si="107"/>
        <v/>
      </c>
      <c r="M68" s="9" t="str">
        <f t="shared" si="108"/>
        <v/>
      </c>
      <c r="N68" s="10" t="str">
        <f t="shared" si="109"/>
        <v/>
      </c>
      <c r="O68" s="14" t="str">
        <f t="shared" si="110"/>
        <v/>
      </c>
      <c r="P68" s="9" t="str">
        <f t="shared" si="111"/>
        <v/>
      </c>
      <c r="Q68" s="15" t="str">
        <f t="shared" si="112"/>
        <v/>
      </c>
      <c r="R68" s="9" t="str">
        <f t="shared" si="113"/>
        <v/>
      </c>
      <c r="S68" s="9" t="str">
        <f t="shared" si="114"/>
        <v/>
      </c>
      <c r="T68" s="16" t="str">
        <f t="shared" si="115"/>
        <v/>
      </c>
      <c r="U68" s="10"/>
      <c r="V68" s="10"/>
      <c r="W68" s="10"/>
      <c r="X68" s="17"/>
      <c r="Y68" s="17"/>
      <c r="Z68" s="61"/>
    </row>
    <row r="69" spans="1:26" s="33" customFormat="1" ht="45" customHeight="1" x14ac:dyDescent="0.3">
      <c r="A69" s="90"/>
      <c r="B69" s="47"/>
      <c r="C69" s="47"/>
      <c r="D69" s="43"/>
      <c r="E69" s="19"/>
      <c r="F69" s="49"/>
      <c r="G69" s="9" t="str">
        <f t="shared" si="89"/>
        <v/>
      </c>
      <c r="H69" s="9" t="str">
        <f t="shared" si="103"/>
        <v/>
      </c>
      <c r="I69" s="14" t="str">
        <f t="shared" si="104"/>
        <v/>
      </c>
      <c r="J69" s="9" t="str">
        <f t="shared" si="105"/>
        <v/>
      </c>
      <c r="K69" s="9" t="str">
        <f t="shared" si="106"/>
        <v/>
      </c>
      <c r="L69" s="9" t="str">
        <f t="shared" si="107"/>
        <v/>
      </c>
      <c r="M69" s="9" t="str">
        <f t="shared" si="108"/>
        <v/>
      </c>
      <c r="N69" s="10" t="str">
        <f t="shared" si="109"/>
        <v/>
      </c>
      <c r="O69" s="14" t="str">
        <f t="shared" si="110"/>
        <v/>
      </c>
      <c r="P69" s="9" t="str">
        <f t="shared" si="111"/>
        <v/>
      </c>
      <c r="Q69" s="15" t="str">
        <f t="shared" si="112"/>
        <v/>
      </c>
      <c r="R69" s="9" t="str">
        <f t="shared" si="113"/>
        <v/>
      </c>
      <c r="S69" s="9" t="str">
        <f t="shared" si="114"/>
        <v/>
      </c>
      <c r="T69" s="16" t="str">
        <f t="shared" si="115"/>
        <v/>
      </c>
      <c r="U69" s="10"/>
      <c r="V69" s="10"/>
      <c r="W69" s="17"/>
      <c r="X69" s="17"/>
      <c r="Y69" s="17"/>
      <c r="Z69" s="61"/>
    </row>
    <row r="70" spans="1:26" s="33" customFormat="1" ht="45" customHeight="1" x14ac:dyDescent="0.3">
      <c r="A70" s="90"/>
      <c r="B70" s="47"/>
      <c r="C70" s="47"/>
      <c r="D70" s="43"/>
      <c r="E70" s="19"/>
      <c r="F70" s="49"/>
      <c r="G70" s="9" t="str">
        <f t="shared" si="89"/>
        <v/>
      </c>
      <c r="H70" s="9" t="str">
        <f t="shared" si="103"/>
        <v/>
      </c>
      <c r="I70" s="14" t="str">
        <f t="shared" si="104"/>
        <v/>
      </c>
      <c r="J70" s="9" t="str">
        <f t="shared" si="105"/>
        <v/>
      </c>
      <c r="K70" s="9" t="str">
        <f t="shared" si="106"/>
        <v/>
      </c>
      <c r="L70" s="9" t="str">
        <f t="shared" si="107"/>
        <v/>
      </c>
      <c r="M70" s="9" t="str">
        <f t="shared" si="108"/>
        <v/>
      </c>
      <c r="N70" s="10" t="str">
        <f t="shared" si="109"/>
        <v/>
      </c>
      <c r="O70" s="14" t="str">
        <f t="shared" si="110"/>
        <v/>
      </c>
      <c r="P70" s="9" t="str">
        <f t="shared" si="111"/>
        <v/>
      </c>
      <c r="Q70" s="15" t="str">
        <f t="shared" si="112"/>
        <v/>
      </c>
      <c r="R70" s="9" t="str">
        <f t="shared" si="113"/>
        <v/>
      </c>
      <c r="S70" s="9" t="str">
        <f t="shared" si="114"/>
        <v/>
      </c>
      <c r="T70" s="16" t="str">
        <f t="shared" si="115"/>
        <v/>
      </c>
      <c r="U70" s="10"/>
      <c r="V70" s="10"/>
      <c r="W70" s="17"/>
      <c r="X70" s="17"/>
      <c r="Y70" s="17"/>
      <c r="Z70" s="61"/>
    </row>
    <row r="71" spans="1:26" s="33" customFormat="1" ht="45" customHeight="1" x14ac:dyDescent="0.3">
      <c r="A71" s="91"/>
      <c r="B71" s="47"/>
      <c r="C71" s="47"/>
      <c r="D71" s="43"/>
      <c r="E71" s="19"/>
      <c r="F71" s="44"/>
      <c r="G71" s="9" t="str">
        <f t="shared" si="89"/>
        <v/>
      </c>
      <c r="H71" s="9" t="str">
        <f t="shared" si="103"/>
        <v/>
      </c>
      <c r="I71" s="14" t="str">
        <f t="shared" si="104"/>
        <v/>
      </c>
      <c r="J71" s="9" t="str">
        <f t="shared" si="105"/>
        <v/>
      </c>
      <c r="K71" s="9" t="str">
        <f t="shared" si="106"/>
        <v/>
      </c>
      <c r="L71" s="9" t="str">
        <f t="shared" si="107"/>
        <v/>
      </c>
      <c r="M71" s="9" t="str">
        <f t="shared" si="108"/>
        <v/>
      </c>
      <c r="N71" s="10" t="str">
        <f t="shared" si="109"/>
        <v/>
      </c>
      <c r="O71" s="14" t="str">
        <f t="shared" si="110"/>
        <v/>
      </c>
      <c r="P71" s="9" t="str">
        <f t="shared" si="111"/>
        <v/>
      </c>
      <c r="Q71" s="15" t="str">
        <f t="shared" si="112"/>
        <v/>
      </c>
      <c r="R71" s="9" t="str">
        <f t="shared" si="113"/>
        <v/>
      </c>
      <c r="S71" s="9" t="str">
        <f t="shared" si="114"/>
        <v/>
      </c>
      <c r="T71" s="16" t="str">
        <f t="shared" si="115"/>
        <v/>
      </c>
      <c r="U71" s="10"/>
      <c r="V71" s="17"/>
      <c r="W71" s="17"/>
      <c r="X71" s="17"/>
      <c r="Y71" s="17"/>
      <c r="Z71" s="61"/>
    </row>
    <row r="72" spans="1:26" ht="25.95" customHeight="1" x14ac:dyDescent="0.3">
      <c r="A72" s="78" t="s">
        <v>61</v>
      </c>
      <c r="B72" s="79"/>
      <c r="C72" s="79"/>
      <c r="D72" s="79"/>
      <c r="E72" s="79"/>
      <c r="F72" s="79"/>
      <c r="G72" s="79"/>
      <c r="H72" s="79"/>
      <c r="I72" s="79"/>
      <c r="J72" s="79"/>
      <c r="K72" s="79"/>
      <c r="L72" s="79"/>
      <c r="M72" s="79"/>
      <c r="N72" s="79"/>
      <c r="O72" s="79"/>
      <c r="P72" s="79"/>
      <c r="Q72" s="79"/>
      <c r="R72" s="79"/>
      <c r="S72" s="79"/>
      <c r="T72" s="79"/>
      <c r="U72" s="79"/>
      <c r="V72" s="79"/>
      <c r="W72" s="79"/>
      <c r="X72" s="79"/>
      <c r="Y72" s="80"/>
    </row>
    <row r="73" spans="1:26" ht="82.2" customHeight="1" x14ac:dyDescent="0.3">
      <c r="A73" s="95"/>
      <c r="B73" s="41"/>
      <c r="C73" s="41"/>
      <c r="D73" s="41"/>
      <c r="E73" s="41"/>
      <c r="F73" s="41"/>
      <c r="G73" s="12" t="str">
        <f>IF(ISNUMBER(SEARCH("lait",F73)), "•","")</f>
        <v/>
      </c>
      <c r="H73" s="22" t="str">
        <f t="shared" ref="H73" si="116">IF(ISNUMBER(SEARCH("Gluten",F73)), "•","")</f>
        <v/>
      </c>
      <c r="I73" s="66" t="str">
        <f t="shared" ref="I73" si="117">IF(ISNUMBER(SEARCH("Arachide,",F73)), "•","")</f>
        <v/>
      </c>
      <c r="J73" s="22" t="str">
        <f t="shared" ref="J73" si="118">IF(ISNUMBER(SEARCH("Céleri",F73)), "•","")</f>
        <v/>
      </c>
      <c r="K73" s="22" t="str">
        <f t="shared" ref="K73" si="119">IF(ISNUMBER(SEARCH("Crustacé",F73)), "•","")</f>
        <v/>
      </c>
      <c r="L73" s="22" t="str">
        <f t="shared" ref="L73" si="120">IF(ISNUMBER(SEARCH("Fruits à coque",F73)), "•","")</f>
        <v/>
      </c>
      <c r="M73" s="22" t="str">
        <f t="shared" ref="M73" si="121">IF(ISNUMBER(SEARCH("Oeuf",F73)), "•","")</f>
        <v/>
      </c>
      <c r="N73" s="12" t="str">
        <f t="shared" ref="N73" si="122">IF(ISNUMBER(SEARCH("Sulfites",F73)), "•","")</f>
        <v/>
      </c>
      <c r="O73" s="66" t="str">
        <f t="shared" ref="O73" si="123">IF(ISNUMBER(SEARCH("Soja",F73)), "•","")</f>
        <v/>
      </c>
      <c r="P73" s="22" t="str">
        <f t="shared" ref="P73" si="124">IF(ISNUMBER(SEARCH("Sésame",F73)), "•","")</f>
        <v/>
      </c>
      <c r="Q73" s="67" t="str">
        <f t="shared" ref="Q73" si="125">IF(ISNUMBER(SEARCH("Poisson",F73)), "•","")</f>
        <v/>
      </c>
      <c r="R73" s="22" t="str">
        <f t="shared" ref="R73" si="126">IF(ISNUMBER(SEARCH("Moutarde",F73)), "•","")</f>
        <v/>
      </c>
      <c r="S73" s="22" t="str">
        <f t="shared" ref="S73" si="127">IF(ISNUMBER(SEARCH("Lupin",F73)), "•","")</f>
        <v/>
      </c>
      <c r="T73" s="24" t="str">
        <f t="shared" ref="T73" si="128">IF(ISNUMBER(SEARCH("Mollusque",F73)), "•","")</f>
        <v/>
      </c>
      <c r="U73" s="12" t="str">
        <f t="shared" ref="U73:Y73" si="129">IF(ISNUMBER(SEARCH("lait",S73)), "•","")</f>
        <v/>
      </c>
      <c r="V73" s="12" t="str">
        <f t="shared" si="129"/>
        <v/>
      </c>
      <c r="W73" s="12" t="str">
        <f t="shared" si="129"/>
        <v/>
      </c>
      <c r="X73" s="12" t="str">
        <f t="shared" si="129"/>
        <v/>
      </c>
      <c r="Y73" s="12" t="str">
        <f t="shared" si="129"/>
        <v/>
      </c>
    </row>
    <row r="74" spans="1:26" ht="86.4" customHeight="1" x14ac:dyDescent="0.3">
      <c r="A74" s="96"/>
      <c r="B74" s="41"/>
      <c r="C74" s="41"/>
      <c r="D74" s="41"/>
      <c r="E74" s="41"/>
      <c r="F74" s="41"/>
      <c r="G74" s="12" t="str">
        <f t="shared" ref="G74:G135" si="130">IF(ISNUMBER(SEARCH("lait",F74)), "•","")</f>
        <v/>
      </c>
      <c r="H74" s="22" t="str">
        <f t="shared" ref="H74:H78" si="131">IF(ISNUMBER(SEARCH("Gluten",F74)), "•","")</f>
        <v/>
      </c>
      <c r="I74" s="66" t="str">
        <f t="shared" ref="I74:I78" si="132">IF(ISNUMBER(SEARCH("Arachide,",F74)), "•","")</f>
        <v/>
      </c>
      <c r="J74" s="22" t="str">
        <f t="shared" ref="J74:J78" si="133">IF(ISNUMBER(SEARCH("Céleri",F74)), "•","")</f>
        <v/>
      </c>
      <c r="K74" s="22" t="str">
        <f t="shared" ref="K74:K78" si="134">IF(ISNUMBER(SEARCH("Crustacé",F74)), "•","")</f>
        <v/>
      </c>
      <c r="L74" s="22" t="str">
        <f t="shared" ref="L74:L78" si="135">IF(ISNUMBER(SEARCH("Fruits à coque",F74)), "•","")</f>
        <v/>
      </c>
      <c r="M74" s="22" t="str">
        <f t="shared" ref="M74:M78" si="136">IF(ISNUMBER(SEARCH("Oeuf",F74)), "•","")</f>
        <v/>
      </c>
      <c r="N74" s="12" t="str">
        <f t="shared" ref="N74:N78" si="137">IF(ISNUMBER(SEARCH("Sulfites",F74)), "•","")</f>
        <v/>
      </c>
      <c r="O74" s="66" t="str">
        <f t="shared" ref="O74:O78" si="138">IF(ISNUMBER(SEARCH("Soja",F74)), "•","")</f>
        <v/>
      </c>
      <c r="P74" s="22" t="str">
        <f t="shared" ref="P74:P78" si="139">IF(ISNUMBER(SEARCH("Sésame",F74)), "•","")</f>
        <v/>
      </c>
      <c r="Q74" s="67" t="str">
        <f t="shared" ref="Q74:Q78" si="140">IF(ISNUMBER(SEARCH("Poisson",F74)), "•","")</f>
        <v/>
      </c>
      <c r="R74" s="22" t="str">
        <f t="shared" ref="R74:R78" si="141">IF(ISNUMBER(SEARCH("Moutarde",F74)), "•","")</f>
        <v/>
      </c>
      <c r="S74" s="22" t="str">
        <f t="shared" ref="S74:S78" si="142">IF(ISNUMBER(SEARCH("Lupin",F74)), "•","")</f>
        <v/>
      </c>
      <c r="T74" s="24" t="str">
        <f t="shared" ref="T74:T78" si="143">IF(ISNUMBER(SEARCH("Mollusque",F74)), "•","")</f>
        <v/>
      </c>
      <c r="U74" s="12" t="str">
        <f t="shared" ref="U74:U77" si="144">IF(ISNUMBER(SEARCH("lait",S74)), "•","")</f>
        <v/>
      </c>
      <c r="V74" s="12" t="str">
        <f t="shared" ref="V74:V77" si="145">IF(ISNUMBER(SEARCH("lait",T74)), "•","")</f>
        <v/>
      </c>
      <c r="W74" s="12" t="str">
        <f t="shared" ref="W74:W77" si="146">IF(ISNUMBER(SEARCH("lait",U74)), "•","")</f>
        <v/>
      </c>
      <c r="X74" s="12" t="str">
        <f t="shared" ref="X74:X77" si="147">IF(ISNUMBER(SEARCH("lait",V74)), "•","")</f>
        <v/>
      </c>
      <c r="Y74" s="12" t="str">
        <f t="shared" ref="Y74:Y77" si="148">IF(ISNUMBER(SEARCH("lait",W74)), "•","")</f>
        <v/>
      </c>
    </row>
    <row r="75" spans="1:26" ht="70.8" customHeight="1" x14ac:dyDescent="0.3">
      <c r="A75" s="96"/>
      <c r="B75" s="41"/>
      <c r="C75" s="41"/>
      <c r="D75" s="41"/>
      <c r="E75" s="41"/>
      <c r="F75" s="41"/>
      <c r="G75" s="12" t="str">
        <f t="shared" si="130"/>
        <v/>
      </c>
      <c r="H75" s="22" t="str">
        <f t="shared" si="131"/>
        <v/>
      </c>
      <c r="I75" s="66" t="str">
        <f t="shared" si="132"/>
        <v/>
      </c>
      <c r="J75" s="22" t="str">
        <f t="shared" si="133"/>
        <v/>
      </c>
      <c r="K75" s="22" t="str">
        <f t="shared" si="134"/>
        <v/>
      </c>
      <c r="L75" s="22" t="str">
        <f t="shared" si="135"/>
        <v/>
      </c>
      <c r="M75" s="22" t="str">
        <f t="shared" si="136"/>
        <v/>
      </c>
      <c r="N75" s="12" t="str">
        <f t="shared" si="137"/>
        <v/>
      </c>
      <c r="O75" s="66" t="str">
        <f t="shared" si="138"/>
        <v/>
      </c>
      <c r="P75" s="22" t="str">
        <f t="shared" si="139"/>
        <v/>
      </c>
      <c r="Q75" s="67" t="str">
        <f t="shared" si="140"/>
        <v/>
      </c>
      <c r="R75" s="22" t="str">
        <f t="shared" si="141"/>
        <v/>
      </c>
      <c r="S75" s="22" t="str">
        <f t="shared" si="142"/>
        <v/>
      </c>
      <c r="T75" s="24" t="str">
        <f t="shared" si="143"/>
        <v/>
      </c>
      <c r="U75" s="12" t="str">
        <f t="shared" si="144"/>
        <v/>
      </c>
      <c r="V75" s="12" t="str">
        <f t="shared" si="145"/>
        <v/>
      </c>
      <c r="W75" s="12" t="str">
        <f t="shared" si="146"/>
        <v/>
      </c>
      <c r="X75" s="12" t="str">
        <f t="shared" si="147"/>
        <v/>
      </c>
      <c r="Y75" s="12" t="str">
        <f t="shared" si="148"/>
        <v/>
      </c>
    </row>
    <row r="76" spans="1:26" ht="73.8" customHeight="1" x14ac:dyDescent="0.3">
      <c r="A76" s="96"/>
      <c r="B76" s="41"/>
      <c r="C76" s="41"/>
      <c r="D76" s="41"/>
      <c r="E76" s="41"/>
      <c r="F76" s="41"/>
      <c r="G76" s="12" t="str">
        <f t="shared" si="130"/>
        <v/>
      </c>
      <c r="H76" s="22" t="str">
        <f t="shared" si="131"/>
        <v/>
      </c>
      <c r="I76" s="66" t="str">
        <f t="shared" si="132"/>
        <v/>
      </c>
      <c r="J76" s="22" t="str">
        <f t="shared" si="133"/>
        <v/>
      </c>
      <c r="K76" s="22" t="str">
        <f t="shared" si="134"/>
        <v/>
      </c>
      <c r="L76" s="22" t="str">
        <f t="shared" si="135"/>
        <v/>
      </c>
      <c r="M76" s="22" t="str">
        <f t="shared" si="136"/>
        <v/>
      </c>
      <c r="N76" s="12" t="str">
        <f t="shared" si="137"/>
        <v/>
      </c>
      <c r="O76" s="66" t="str">
        <f t="shared" si="138"/>
        <v/>
      </c>
      <c r="P76" s="22" t="str">
        <f t="shared" si="139"/>
        <v/>
      </c>
      <c r="Q76" s="67" t="str">
        <f t="shared" si="140"/>
        <v/>
      </c>
      <c r="R76" s="22" t="str">
        <f t="shared" si="141"/>
        <v/>
      </c>
      <c r="S76" s="22" t="str">
        <f t="shared" si="142"/>
        <v/>
      </c>
      <c r="T76" s="24" t="str">
        <f t="shared" si="143"/>
        <v/>
      </c>
      <c r="U76" s="12" t="str">
        <f t="shared" si="144"/>
        <v/>
      </c>
      <c r="V76" s="12" t="str">
        <f t="shared" si="145"/>
        <v/>
      </c>
      <c r="W76" s="12" t="str">
        <f t="shared" si="146"/>
        <v/>
      </c>
      <c r="X76" s="12" t="str">
        <f t="shared" si="147"/>
        <v/>
      </c>
      <c r="Y76" s="12" t="str">
        <f t="shared" si="148"/>
        <v/>
      </c>
    </row>
    <row r="77" spans="1:26" ht="57" customHeight="1" x14ac:dyDescent="0.3">
      <c r="A77" s="96"/>
      <c r="B77" s="41"/>
      <c r="C77" s="41"/>
      <c r="D77" s="41"/>
      <c r="E77" s="41"/>
      <c r="F77" s="41"/>
      <c r="G77" s="12" t="str">
        <f t="shared" si="130"/>
        <v/>
      </c>
      <c r="H77" s="22" t="str">
        <f t="shared" si="131"/>
        <v/>
      </c>
      <c r="I77" s="66" t="str">
        <f t="shared" si="132"/>
        <v/>
      </c>
      <c r="J77" s="22" t="str">
        <f t="shared" si="133"/>
        <v/>
      </c>
      <c r="K77" s="22" t="str">
        <f t="shared" si="134"/>
        <v/>
      </c>
      <c r="L77" s="22" t="str">
        <f t="shared" si="135"/>
        <v/>
      </c>
      <c r="M77" s="22" t="str">
        <f t="shared" si="136"/>
        <v/>
      </c>
      <c r="N77" s="12" t="str">
        <f t="shared" si="137"/>
        <v/>
      </c>
      <c r="O77" s="66" t="str">
        <f t="shared" si="138"/>
        <v/>
      </c>
      <c r="P77" s="22" t="str">
        <f t="shared" si="139"/>
        <v/>
      </c>
      <c r="Q77" s="67" t="str">
        <f t="shared" si="140"/>
        <v/>
      </c>
      <c r="R77" s="22" t="str">
        <f t="shared" si="141"/>
        <v/>
      </c>
      <c r="S77" s="22" t="str">
        <f t="shared" si="142"/>
        <v/>
      </c>
      <c r="T77" s="24" t="str">
        <f t="shared" si="143"/>
        <v/>
      </c>
      <c r="U77" s="12" t="str">
        <f t="shared" si="144"/>
        <v/>
      </c>
      <c r="V77" s="12" t="str">
        <f t="shared" si="145"/>
        <v/>
      </c>
      <c r="W77" s="12" t="str">
        <f t="shared" si="146"/>
        <v/>
      </c>
      <c r="X77" s="12" t="str">
        <f t="shared" si="147"/>
        <v/>
      </c>
      <c r="Y77" s="12" t="str">
        <f t="shared" si="148"/>
        <v/>
      </c>
    </row>
    <row r="78" spans="1:26" ht="85.8" customHeight="1" x14ac:dyDescent="0.3">
      <c r="A78" s="73"/>
      <c r="B78" s="47"/>
      <c r="C78" s="47"/>
      <c r="D78" s="47"/>
      <c r="E78" s="47"/>
      <c r="F78" s="47"/>
      <c r="G78" s="10" t="str">
        <f t="shared" si="130"/>
        <v/>
      </c>
      <c r="H78" s="23" t="str">
        <f t="shared" si="131"/>
        <v/>
      </c>
      <c r="I78" s="68" t="str">
        <f t="shared" si="132"/>
        <v/>
      </c>
      <c r="J78" s="23" t="str">
        <f t="shared" si="133"/>
        <v/>
      </c>
      <c r="K78" s="23" t="str">
        <f t="shared" si="134"/>
        <v/>
      </c>
      <c r="L78" s="23" t="str">
        <f t="shared" si="135"/>
        <v/>
      </c>
      <c r="M78" s="23" t="str">
        <f t="shared" si="136"/>
        <v/>
      </c>
      <c r="N78" s="10" t="str">
        <f t="shared" si="137"/>
        <v/>
      </c>
      <c r="O78" s="68" t="str">
        <f t="shared" si="138"/>
        <v/>
      </c>
      <c r="P78" s="23" t="str">
        <f t="shared" si="139"/>
        <v/>
      </c>
      <c r="Q78" s="69" t="str">
        <f t="shared" si="140"/>
        <v/>
      </c>
      <c r="R78" s="23" t="str">
        <f t="shared" si="141"/>
        <v/>
      </c>
      <c r="S78" s="23" t="str">
        <f t="shared" si="142"/>
        <v/>
      </c>
      <c r="T78" s="16" t="str">
        <f t="shared" si="143"/>
        <v/>
      </c>
      <c r="U78" s="7"/>
      <c r="V78" s="7"/>
      <c r="W78" s="7"/>
      <c r="X78" s="7"/>
      <c r="Y78" s="7"/>
    </row>
    <row r="79" spans="1:26" ht="82.2" customHeight="1" x14ac:dyDescent="0.3">
      <c r="A79" s="73"/>
      <c r="B79" s="47"/>
      <c r="C79" s="47"/>
      <c r="D79" s="47"/>
      <c r="E79" s="47"/>
      <c r="F79" s="47"/>
      <c r="G79" s="10" t="str">
        <f t="shared" si="130"/>
        <v/>
      </c>
      <c r="H79" s="23" t="str">
        <f t="shared" ref="H79:H135" si="149">IF(ISNUMBER(SEARCH("Gluten",F79)), "•","")</f>
        <v/>
      </c>
      <c r="I79" s="68" t="str">
        <f t="shared" ref="I79:I135" si="150">IF(ISNUMBER(SEARCH("Arachide,",F79)), "•","")</f>
        <v/>
      </c>
      <c r="J79" s="23" t="str">
        <f t="shared" ref="J79:J135" si="151">IF(ISNUMBER(SEARCH("Céleri",F79)), "•","")</f>
        <v/>
      </c>
      <c r="K79" s="23" t="str">
        <f t="shared" ref="K79:K135" si="152">IF(ISNUMBER(SEARCH("Crustacé",F79)), "•","")</f>
        <v/>
      </c>
      <c r="L79" s="23" t="str">
        <f t="shared" ref="L79:L135" si="153">IF(ISNUMBER(SEARCH("Fruits à coque",F79)), "•","")</f>
        <v/>
      </c>
      <c r="M79" s="23" t="str">
        <f t="shared" ref="M79:M135" si="154">IF(ISNUMBER(SEARCH("Oeuf",F79)), "•","")</f>
        <v/>
      </c>
      <c r="N79" s="10" t="str">
        <f t="shared" ref="N79:N135" si="155">IF(ISNUMBER(SEARCH("Sulfites",F79)), "•","")</f>
        <v/>
      </c>
      <c r="O79" s="68" t="str">
        <f t="shared" ref="O79:O135" si="156">IF(ISNUMBER(SEARCH("Soja",F79)), "•","")</f>
        <v/>
      </c>
      <c r="P79" s="23" t="str">
        <f t="shared" ref="P79:P135" si="157">IF(ISNUMBER(SEARCH("Sésame",F79)), "•","")</f>
        <v/>
      </c>
      <c r="Q79" s="69" t="str">
        <f t="shared" ref="Q79:Q135" si="158">IF(ISNUMBER(SEARCH("Poisson",F79)), "•","")</f>
        <v/>
      </c>
      <c r="R79" s="23" t="str">
        <f t="shared" ref="R79:R135" si="159">IF(ISNUMBER(SEARCH("Moutarde",F79)), "•","")</f>
        <v/>
      </c>
      <c r="S79" s="23" t="str">
        <f t="shared" ref="S79:S135" si="160">IF(ISNUMBER(SEARCH("Lupin",F79)), "•","")</f>
        <v/>
      </c>
      <c r="T79" s="16" t="str">
        <f t="shared" ref="T79:T135" si="161">IF(ISNUMBER(SEARCH("Mollusque",F79)), "•","")</f>
        <v/>
      </c>
      <c r="U79" s="7"/>
      <c r="V79" s="7"/>
      <c r="W79" s="7"/>
      <c r="X79" s="7"/>
      <c r="Y79" s="7"/>
    </row>
    <row r="80" spans="1:26" ht="98.4" customHeight="1" x14ac:dyDescent="0.3">
      <c r="A80" s="73"/>
      <c r="B80" s="47"/>
      <c r="C80" s="47"/>
      <c r="D80" s="47"/>
      <c r="E80" s="47"/>
      <c r="F80" s="47"/>
      <c r="G80" s="10" t="str">
        <f t="shared" si="130"/>
        <v/>
      </c>
      <c r="H80" s="23" t="str">
        <f t="shared" si="149"/>
        <v/>
      </c>
      <c r="I80" s="68" t="str">
        <f t="shared" si="150"/>
        <v/>
      </c>
      <c r="J80" s="23" t="str">
        <f t="shared" si="151"/>
        <v/>
      </c>
      <c r="K80" s="23" t="str">
        <f t="shared" si="152"/>
        <v/>
      </c>
      <c r="L80" s="23" t="str">
        <f t="shared" si="153"/>
        <v/>
      </c>
      <c r="M80" s="23" t="str">
        <f t="shared" si="154"/>
        <v/>
      </c>
      <c r="N80" s="10" t="str">
        <f t="shared" si="155"/>
        <v/>
      </c>
      <c r="O80" s="68" t="str">
        <f t="shared" si="156"/>
        <v/>
      </c>
      <c r="P80" s="23" t="str">
        <f t="shared" si="157"/>
        <v/>
      </c>
      <c r="Q80" s="69" t="str">
        <f t="shared" si="158"/>
        <v/>
      </c>
      <c r="R80" s="23" t="str">
        <f t="shared" si="159"/>
        <v/>
      </c>
      <c r="S80" s="23" t="str">
        <f t="shared" si="160"/>
        <v/>
      </c>
      <c r="T80" s="16" t="str">
        <f t="shared" si="161"/>
        <v/>
      </c>
      <c r="U80" s="7"/>
      <c r="V80" s="7"/>
      <c r="W80" s="7"/>
      <c r="X80" s="7"/>
      <c r="Y80" s="7"/>
    </row>
    <row r="81" spans="1:27" ht="103.2" customHeight="1" x14ac:dyDescent="0.3">
      <c r="A81" s="73"/>
      <c r="B81" s="47"/>
      <c r="C81" s="47"/>
      <c r="D81" s="47"/>
      <c r="E81" s="47"/>
      <c r="F81" s="47"/>
      <c r="G81" s="10" t="str">
        <f t="shared" si="130"/>
        <v/>
      </c>
      <c r="H81" s="23" t="str">
        <f t="shared" si="149"/>
        <v/>
      </c>
      <c r="I81" s="68" t="str">
        <f t="shared" si="150"/>
        <v/>
      </c>
      <c r="J81" s="23" t="str">
        <f t="shared" si="151"/>
        <v/>
      </c>
      <c r="K81" s="23" t="str">
        <f t="shared" si="152"/>
        <v/>
      </c>
      <c r="L81" s="23" t="str">
        <f t="shared" si="153"/>
        <v/>
      </c>
      <c r="M81" s="23" t="str">
        <f t="shared" si="154"/>
        <v/>
      </c>
      <c r="N81" s="10" t="str">
        <f t="shared" si="155"/>
        <v/>
      </c>
      <c r="O81" s="68" t="str">
        <f t="shared" si="156"/>
        <v/>
      </c>
      <c r="P81" s="23" t="str">
        <f t="shared" si="157"/>
        <v/>
      </c>
      <c r="Q81" s="69" t="str">
        <f t="shared" si="158"/>
        <v/>
      </c>
      <c r="R81" s="23" t="str">
        <f t="shared" si="159"/>
        <v/>
      </c>
      <c r="S81" s="23" t="str">
        <f t="shared" si="160"/>
        <v/>
      </c>
      <c r="T81" s="16" t="str">
        <f t="shared" si="161"/>
        <v/>
      </c>
      <c r="U81" s="7"/>
      <c r="V81" s="7"/>
      <c r="W81" s="7"/>
      <c r="X81" s="7"/>
      <c r="Y81" s="7"/>
    </row>
    <row r="82" spans="1:27" ht="164.4" customHeight="1" x14ac:dyDescent="0.3">
      <c r="A82" s="73"/>
      <c r="B82" s="47"/>
      <c r="C82" s="47"/>
      <c r="D82" s="47"/>
      <c r="E82" s="47"/>
      <c r="F82" s="47"/>
      <c r="G82" s="10" t="str">
        <f t="shared" si="130"/>
        <v/>
      </c>
      <c r="H82" s="23" t="str">
        <f t="shared" si="149"/>
        <v/>
      </c>
      <c r="I82" s="68" t="str">
        <f t="shared" si="150"/>
        <v/>
      </c>
      <c r="J82" s="23" t="str">
        <f t="shared" si="151"/>
        <v/>
      </c>
      <c r="K82" s="23" t="str">
        <f t="shared" si="152"/>
        <v/>
      </c>
      <c r="L82" s="23" t="str">
        <f t="shared" si="153"/>
        <v/>
      </c>
      <c r="M82" s="23" t="str">
        <f t="shared" si="154"/>
        <v/>
      </c>
      <c r="N82" s="10" t="str">
        <f t="shared" si="155"/>
        <v/>
      </c>
      <c r="O82" s="68" t="str">
        <f t="shared" si="156"/>
        <v/>
      </c>
      <c r="P82" s="23" t="str">
        <f t="shared" si="157"/>
        <v/>
      </c>
      <c r="Q82" s="69" t="str">
        <f t="shared" si="158"/>
        <v/>
      </c>
      <c r="R82" s="23" t="str">
        <f t="shared" si="159"/>
        <v/>
      </c>
      <c r="S82" s="23" t="str">
        <f t="shared" si="160"/>
        <v/>
      </c>
      <c r="T82" s="16" t="str">
        <f t="shared" si="161"/>
        <v/>
      </c>
      <c r="U82" s="7"/>
      <c r="V82" s="7"/>
      <c r="W82" s="7"/>
      <c r="X82" s="7"/>
      <c r="Y82" s="7"/>
    </row>
    <row r="83" spans="1:27" ht="82.2" customHeight="1" x14ac:dyDescent="0.3">
      <c r="A83" s="98"/>
      <c r="B83" s="51"/>
      <c r="C83" s="51"/>
      <c r="D83" s="51"/>
      <c r="E83" s="51"/>
      <c r="F83" s="51"/>
      <c r="G83" s="12" t="str">
        <f t="shared" si="130"/>
        <v/>
      </c>
      <c r="H83" s="22" t="str">
        <f t="shared" si="149"/>
        <v/>
      </c>
      <c r="I83" s="66" t="str">
        <f t="shared" si="150"/>
        <v/>
      </c>
      <c r="J83" s="22" t="str">
        <f t="shared" si="151"/>
        <v/>
      </c>
      <c r="K83" s="22" t="str">
        <f t="shared" si="152"/>
        <v/>
      </c>
      <c r="L83" s="22" t="str">
        <f t="shared" si="153"/>
        <v/>
      </c>
      <c r="M83" s="22" t="str">
        <f t="shared" si="154"/>
        <v/>
      </c>
      <c r="N83" s="12" t="str">
        <f t="shared" si="155"/>
        <v/>
      </c>
      <c r="O83" s="66" t="str">
        <f t="shared" si="156"/>
        <v/>
      </c>
      <c r="P83" s="22" t="str">
        <f t="shared" si="157"/>
        <v/>
      </c>
      <c r="Q83" s="67" t="str">
        <f t="shared" si="158"/>
        <v/>
      </c>
      <c r="R83" s="22" t="str">
        <f t="shared" si="159"/>
        <v/>
      </c>
      <c r="S83" s="22" t="str">
        <f t="shared" si="160"/>
        <v/>
      </c>
      <c r="T83" s="24" t="str">
        <f t="shared" si="161"/>
        <v/>
      </c>
      <c r="U83" s="12" t="str">
        <f t="shared" ref="U83:U87" si="162">IF(ISNUMBER(SEARCH("lait",S83)), "•","")</f>
        <v/>
      </c>
      <c r="V83" s="12" t="str">
        <f t="shared" ref="V83:V87" si="163">IF(ISNUMBER(SEARCH("lait",T83)), "•","")</f>
        <v/>
      </c>
      <c r="W83" s="12" t="str">
        <f t="shared" ref="W83:W87" si="164">IF(ISNUMBER(SEARCH("lait",U83)), "•","")</f>
        <v/>
      </c>
      <c r="X83" s="12" t="str">
        <f t="shared" ref="X83:X87" si="165">IF(ISNUMBER(SEARCH("lait",V83)), "•","")</f>
        <v/>
      </c>
      <c r="Y83" s="12" t="str">
        <f t="shared" ref="Y83:Y87" si="166">IF(ISNUMBER(SEARCH("lait",W83)), "•","")</f>
        <v/>
      </c>
    </row>
    <row r="84" spans="1:27" ht="103.8" customHeight="1" x14ac:dyDescent="0.3">
      <c r="A84" s="98"/>
      <c r="B84" s="51"/>
      <c r="C84" s="51"/>
      <c r="D84" s="51"/>
      <c r="E84" s="51"/>
      <c r="F84" s="51"/>
      <c r="G84" s="12" t="str">
        <f t="shared" si="130"/>
        <v/>
      </c>
      <c r="H84" s="22" t="str">
        <f t="shared" si="149"/>
        <v/>
      </c>
      <c r="I84" s="66" t="str">
        <f t="shared" si="150"/>
        <v/>
      </c>
      <c r="J84" s="22" t="str">
        <f t="shared" si="151"/>
        <v/>
      </c>
      <c r="K84" s="22" t="str">
        <f t="shared" si="152"/>
        <v/>
      </c>
      <c r="L84" s="22" t="str">
        <f t="shared" si="153"/>
        <v/>
      </c>
      <c r="M84" s="22" t="str">
        <f t="shared" si="154"/>
        <v/>
      </c>
      <c r="N84" s="12" t="str">
        <f t="shared" si="155"/>
        <v/>
      </c>
      <c r="O84" s="66" t="str">
        <f t="shared" si="156"/>
        <v/>
      </c>
      <c r="P84" s="22" t="str">
        <f t="shared" si="157"/>
        <v/>
      </c>
      <c r="Q84" s="67" t="str">
        <f t="shared" si="158"/>
        <v/>
      </c>
      <c r="R84" s="22" t="str">
        <f t="shared" si="159"/>
        <v/>
      </c>
      <c r="S84" s="22" t="str">
        <f t="shared" si="160"/>
        <v/>
      </c>
      <c r="T84" s="24" t="str">
        <f t="shared" si="161"/>
        <v/>
      </c>
      <c r="U84" s="12" t="str">
        <f t="shared" si="162"/>
        <v/>
      </c>
      <c r="V84" s="12" t="str">
        <f t="shared" si="163"/>
        <v/>
      </c>
      <c r="W84" s="12" t="str">
        <f t="shared" si="164"/>
        <v/>
      </c>
      <c r="X84" s="12" t="str">
        <f t="shared" si="165"/>
        <v/>
      </c>
      <c r="Y84" s="12" t="str">
        <f t="shared" si="166"/>
        <v/>
      </c>
    </row>
    <row r="85" spans="1:27" ht="81.599999999999994" customHeight="1" x14ac:dyDescent="0.3">
      <c r="A85" s="98"/>
      <c r="B85" s="51"/>
      <c r="C85" s="51"/>
      <c r="D85" s="51"/>
      <c r="E85" s="51"/>
      <c r="F85" s="51"/>
      <c r="G85" s="12" t="str">
        <f t="shared" si="130"/>
        <v/>
      </c>
      <c r="H85" s="22" t="str">
        <f t="shared" si="149"/>
        <v/>
      </c>
      <c r="I85" s="66" t="str">
        <f t="shared" si="150"/>
        <v/>
      </c>
      <c r="J85" s="22" t="str">
        <f t="shared" si="151"/>
        <v/>
      </c>
      <c r="K85" s="22" t="str">
        <f t="shared" si="152"/>
        <v/>
      </c>
      <c r="L85" s="22" t="str">
        <f t="shared" si="153"/>
        <v/>
      </c>
      <c r="M85" s="22" t="str">
        <f t="shared" si="154"/>
        <v/>
      </c>
      <c r="N85" s="12" t="str">
        <f t="shared" si="155"/>
        <v/>
      </c>
      <c r="O85" s="66" t="str">
        <f t="shared" si="156"/>
        <v/>
      </c>
      <c r="P85" s="22" t="str">
        <f t="shared" si="157"/>
        <v/>
      </c>
      <c r="Q85" s="67" t="str">
        <f t="shared" si="158"/>
        <v/>
      </c>
      <c r="R85" s="22" t="str">
        <f t="shared" si="159"/>
        <v/>
      </c>
      <c r="S85" s="22" t="str">
        <f t="shared" si="160"/>
        <v/>
      </c>
      <c r="T85" s="24" t="str">
        <f t="shared" si="161"/>
        <v/>
      </c>
      <c r="U85" s="12" t="str">
        <f t="shared" si="162"/>
        <v/>
      </c>
      <c r="V85" s="12" t="str">
        <f t="shared" si="163"/>
        <v/>
      </c>
      <c r="W85" s="12" t="str">
        <f t="shared" si="164"/>
        <v/>
      </c>
      <c r="X85" s="12" t="str">
        <f t="shared" si="165"/>
        <v/>
      </c>
      <c r="Y85" s="12" t="str">
        <f t="shared" si="166"/>
        <v/>
      </c>
    </row>
    <row r="86" spans="1:27" ht="87.6" customHeight="1" x14ac:dyDescent="0.3">
      <c r="A86" s="98"/>
      <c r="B86" s="51"/>
      <c r="C86" s="51"/>
      <c r="D86" s="51"/>
      <c r="E86" s="51"/>
      <c r="F86" s="51"/>
      <c r="G86" s="12" t="str">
        <f t="shared" si="130"/>
        <v/>
      </c>
      <c r="H86" s="22" t="str">
        <f t="shared" si="149"/>
        <v/>
      </c>
      <c r="I86" s="66" t="str">
        <f t="shared" si="150"/>
        <v/>
      </c>
      <c r="J86" s="22" t="str">
        <f t="shared" si="151"/>
        <v/>
      </c>
      <c r="K86" s="22" t="str">
        <f t="shared" si="152"/>
        <v/>
      </c>
      <c r="L86" s="22" t="str">
        <f t="shared" si="153"/>
        <v/>
      </c>
      <c r="M86" s="22" t="str">
        <f t="shared" si="154"/>
        <v/>
      </c>
      <c r="N86" s="12" t="str">
        <f t="shared" si="155"/>
        <v/>
      </c>
      <c r="O86" s="66" t="str">
        <f t="shared" si="156"/>
        <v/>
      </c>
      <c r="P86" s="22" t="str">
        <f t="shared" si="157"/>
        <v/>
      </c>
      <c r="Q86" s="67" t="str">
        <f t="shared" si="158"/>
        <v/>
      </c>
      <c r="R86" s="22" t="str">
        <f t="shared" si="159"/>
        <v/>
      </c>
      <c r="S86" s="22" t="str">
        <f t="shared" si="160"/>
        <v/>
      </c>
      <c r="T86" s="24" t="str">
        <f t="shared" si="161"/>
        <v/>
      </c>
      <c r="U86" s="12" t="str">
        <f t="shared" si="162"/>
        <v/>
      </c>
      <c r="V86" s="12" t="str">
        <f t="shared" si="163"/>
        <v/>
      </c>
      <c r="W86" s="12" t="str">
        <f t="shared" si="164"/>
        <v/>
      </c>
      <c r="X86" s="12" t="str">
        <f t="shared" si="165"/>
        <v/>
      </c>
      <c r="Y86" s="12" t="str">
        <f t="shared" si="166"/>
        <v/>
      </c>
    </row>
    <row r="87" spans="1:27" ht="85.2" customHeight="1" x14ac:dyDescent="0.3">
      <c r="A87" s="98"/>
      <c r="B87" s="51"/>
      <c r="C87" s="51"/>
      <c r="D87" s="51"/>
      <c r="E87" s="51"/>
      <c r="F87" s="51"/>
      <c r="G87" s="12" t="str">
        <f t="shared" si="130"/>
        <v/>
      </c>
      <c r="H87" s="22" t="str">
        <f t="shared" si="149"/>
        <v/>
      </c>
      <c r="I87" s="66" t="str">
        <f t="shared" si="150"/>
        <v/>
      </c>
      <c r="J87" s="22" t="str">
        <f t="shared" si="151"/>
        <v/>
      </c>
      <c r="K87" s="22" t="str">
        <f t="shared" si="152"/>
        <v/>
      </c>
      <c r="L87" s="22" t="str">
        <f t="shared" si="153"/>
        <v/>
      </c>
      <c r="M87" s="22" t="str">
        <f t="shared" si="154"/>
        <v/>
      </c>
      <c r="N87" s="12" t="str">
        <f t="shared" si="155"/>
        <v/>
      </c>
      <c r="O87" s="66" t="str">
        <f t="shared" si="156"/>
        <v/>
      </c>
      <c r="P87" s="22" t="str">
        <f t="shared" si="157"/>
        <v/>
      </c>
      <c r="Q87" s="67" t="str">
        <f t="shared" si="158"/>
        <v/>
      </c>
      <c r="R87" s="22" t="str">
        <f t="shared" si="159"/>
        <v/>
      </c>
      <c r="S87" s="22" t="str">
        <f t="shared" si="160"/>
        <v/>
      </c>
      <c r="T87" s="24" t="str">
        <f t="shared" si="161"/>
        <v/>
      </c>
      <c r="U87" s="12" t="str">
        <f t="shared" si="162"/>
        <v/>
      </c>
      <c r="V87" s="12" t="str">
        <f t="shared" si="163"/>
        <v/>
      </c>
      <c r="W87" s="12" t="str">
        <f t="shared" si="164"/>
        <v/>
      </c>
      <c r="X87" s="12" t="str">
        <f t="shared" si="165"/>
        <v/>
      </c>
      <c r="Y87" s="12" t="str">
        <f t="shared" si="166"/>
        <v/>
      </c>
    </row>
    <row r="88" spans="1:27" ht="79.8" customHeight="1" x14ac:dyDescent="0.3">
      <c r="A88" s="97"/>
      <c r="B88" s="47"/>
      <c r="C88" s="47"/>
      <c r="D88" s="47"/>
      <c r="E88" s="47"/>
      <c r="F88" s="47"/>
      <c r="G88" s="10" t="str">
        <f t="shared" si="130"/>
        <v/>
      </c>
      <c r="H88" s="23" t="str">
        <f t="shared" si="149"/>
        <v/>
      </c>
      <c r="I88" s="68" t="str">
        <f t="shared" si="150"/>
        <v/>
      </c>
      <c r="J88" s="23" t="str">
        <f t="shared" si="151"/>
        <v/>
      </c>
      <c r="K88" s="23" t="str">
        <f t="shared" si="152"/>
        <v/>
      </c>
      <c r="L88" s="23" t="str">
        <f t="shared" si="153"/>
        <v/>
      </c>
      <c r="M88" s="23" t="str">
        <f t="shared" si="154"/>
        <v/>
      </c>
      <c r="N88" s="10" t="str">
        <f t="shared" si="155"/>
        <v/>
      </c>
      <c r="O88" s="68" t="str">
        <f t="shared" si="156"/>
        <v/>
      </c>
      <c r="P88" s="23" t="str">
        <f t="shared" si="157"/>
        <v/>
      </c>
      <c r="Q88" s="69" t="str">
        <f t="shared" si="158"/>
        <v/>
      </c>
      <c r="R88" s="23" t="str">
        <f t="shared" si="159"/>
        <v/>
      </c>
      <c r="S88" s="23" t="str">
        <f t="shared" si="160"/>
        <v/>
      </c>
      <c r="T88" s="16" t="str">
        <f t="shared" si="161"/>
        <v/>
      </c>
      <c r="U88" s="7"/>
      <c r="V88" s="7"/>
      <c r="W88" s="7"/>
      <c r="X88" s="7"/>
      <c r="Y88" s="7"/>
      <c r="AA88" s="9"/>
    </row>
    <row r="89" spans="1:27" ht="76.2" customHeight="1" x14ac:dyDescent="0.3">
      <c r="A89" s="97"/>
      <c r="B89" s="47"/>
      <c r="C89" s="47"/>
      <c r="D89" s="47"/>
      <c r="E89" s="47"/>
      <c r="F89" s="47"/>
      <c r="G89" s="10" t="str">
        <f t="shared" si="130"/>
        <v/>
      </c>
      <c r="H89" s="23" t="str">
        <f t="shared" si="149"/>
        <v/>
      </c>
      <c r="I89" s="68" t="str">
        <f t="shared" si="150"/>
        <v/>
      </c>
      <c r="J89" s="23" t="str">
        <f t="shared" si="151"/>
        <v/>
      </c>
      <c r="K89" s="23" t="str">
        <f t="shared" si="152"/>
        <v/>
      </c>
      <c r="L89" s="23" t="str">
        <f t="shared" si="153"/>
        <v/>
      </c>
      <c r="M89" s="23" t="str">
        <f t="shared" si="154"/>
        <v/>
      </c>
      <c r="N89" s="10" t="str">
        <f t="shared" si="155"/>
        <v/>
      </c>
      <c r="O89" s="68" t="str">
        <f t="shared" si="156"/>
        <v/>
      </c>
      <c r="P89" s="23" t="str">
        <f t="shared" si="157"/>
        <v/>
      </c>
      <c r="Q89" s="69" t="str">
        <f t="shared" si="158"/>
        <v/>
      </c>
      <c r="R89" s="23" t="str">
        <f t="shared" si="159"/>
        <v/>
      </c>
      <c r="S89" s="23" t="str">
        <f t="shared" si="160"/>
        <v/>
      </c>
      <c r="T89" s="16" t="str">
        <f t="shared" si="161"/>
        <v/>
      </c>
      <c r="U89" s="7"/>
      <c r="V89" s="7"/>
      <c r="W89" s="7"/>
      <c r="X89" s="7"/>
      <c r="Y89" s="7"/>
    </row>
    <row r="90" spans="1:27" ht="91.2" customHeight="1" x14ac:dyDescent="0.3">
      <c r="A90" s="97"/>
      <c r="B90" s="47"/>
      <c r="C90" s="47"/>
      <c r="D90" s="47"/>
      <c r="E90" s="47"/>
      <c r="F90" s="47"/>
      <c r="G90" s="10" t="str">
        <f t="shared" si="130"/>
        <v/>
      </c>
      <c r="H90" s="23" t="str">
        <f t="shared" si="149"/>
        <v/>
      </c>
      <c r="I90" s="68" t="str">
        <f t="shared" si="150"/>
        <v/>
      </c>
      <c r="J90" s="23" t="str">
        <f t="shared" si="151"/>
        <v/>
      </c>
      <c r="K90" s="23" t="str">
        <f t="shared" si="152"/>
        <v/>
      </c>
      <c r="L90" s="23" t="str">
        <f t="shared" si="153"/>
        <v/>
      </c>
      <c r="M90" s="23" t="str">
        <f t="shared" si="154"/>
        <v/>
      </c>
      <c r="N90" s="10" t="str">
        <f t="shared" si="155"/>
        <v/>
      </c>
      <c r="O90" s="68" t="str">
        <f t="shared" si="156"/>
        <v/>
      </c>
      <c r="P90" s="23" t="str">
        <f t="shared" si="157"/>
        <v/>
      </c>
      <c r="Q90" s="69" t="str">
        <f t="shared" si="158"/>
        <v/>
      </c>
      <c r="R90" s="23" t="str">
        <f t="shared" si="159"/>
        <v/>
      </c>
      <c r="S90" s="23" t="str">
        <f t="shared" si="160"/>
        <v/>
      </c>
      <c r="T90" s="16" t="str">
        <f t="shared" si="161"/>
        <v/>
      </c>
      <c r="U90" s="7"/>
      <c r="V90" s="7"/>
      <c r="W90" s="7"/>
      <c r="X90" s="7"/>
      <c r="Y90" s="7"/>
    </row>
    <row r="91" spans="1:27" ht="77.400000000000006" customHeight="1" x14ac:dyDescent="0.3">
      <c r="A91" s="97"/>
      <c r="B91" s="47"/>
      <c r="C91" s="47"/>
      <c r="D91" s="47"/>
      <c r="E91" s="47"/>
      <c r="F91" s="47"/>
      <c r="G91" s="10" t="str">
        <f t="shared" si="130"/>
        <v/>
      </c>
      <c r="H91" s="23" t="str">
        <f t="shared" si="149"/>
        <v/>
      </c>
      <c r="I91" s="68" t="str">
        <f t="shared" si="150"/>
        <v/>
      </c>
      <c r="J91" s="23" t="str">
        <f t="shared" si="151"/>
        <v/>
      </c>
      <c r="K91" s="23" t="str">
        <f t="shared" si="152"/>
        <v/>
      </c>
      <c r="L91" s="23" t="str">
        <f t="shared" si="153"/>
        <v/>
      </c>
      <c r="M91" s="23" t="str">
        <f t="shared" si="154"/>
        <v/>
      </c>
      <c r="N91" s="10" t="str">
        <f t="shared" si="155"/>
        <v/>
      </c>
      <c r="O91" s="68" t="str">
        <f t="shared" si="156"/>
        <v/>
      </c>
      <c r="P91" s="23" t="str">
        <f t="shared" si="157"/>
        <v/>
      </c>
      <c r="Q91" s="69" t="str">
        <f t="shared" si="158"/>
        <v/>
      </c>
      <c r="R91" s="23" t="str">
        <f t="shared" si="159"/>
        <v/>
      </c>
      <c r="S91" s="23" t="str">
        <f t="shared" si="160"/>
        <v/>
      </c>
      <c r="T91" s="16" t="str">
        <f t="shared" si="161"/>
        <v/>
      </c>
      <c r="U91" s="7"/>
      <c r="V91" s="7"/>
      <c r="W91" s="7"/>
      <c r="X91" s="7"/>
      <c r="Y91" s="7"/>
    </row>
    <row r="92" spans="1:27" ht="59.4" customHeight="1" x14ac:dyDescent="0.3">
      <c r="A92" s="97"/>
      <c r="B92" s="47"/>
      <c r="C92" s="47"/>
      <c r="D92" s="47"/>
      <c r="E92" s="47"/>
      <c r="F92" s="47"/>
      <c r="G92" s="10" t="str">
        <f t="shared" si="130"/>
        <v/>
      </c>
      <c r="H92" s="23" t="str">
        <f t="shared" si="149"/>
        <v/>
      </c>
      <c r="I92" s="68" t="str">
        <f t="shared" si="150"/>
        <v/>
      </c>
      <c r="J92" s="23" t="str">
        <f t="shared" si="151"/>
        <v/>
      </c>
      <c r="K92" s="23" t="str">
        <f t="shared" si="152"/>
        <v/>
      </c>
      <c r="L92" s="23" t="str">
        <f t="shared" si="153"/>
        <v/>
      </c>
      <c r="M92" s="23" t="str">
        <f t="shared" si="154"/>
        <v/>
      </c>
      <c r="N92" s="10" t="str">
        <f t="shared" si="155"/>
        <v/>
      </c>
      <c r="O92" s="68" t="str">
        <f t="shared" si="156"/>
        <v/>
      </c>
      <c r="P92" s="23" t="str">
        <f t="shared" si="157"/>
        <v/>
      </c>
      <c r="Q92" s="69" t="str">
        <f t="shared" si="158"/>
        <v/>
      </c>
      <c r="R92" s="23" t="str">
        <f t="shared" si="159"/>
        <v/>
      </c>
      <c r="S92" s="23" t="str">
        <f t="shared" si="160"/>
        <v/>
      </c>
      <c r="T92" s="16" t="str">
        <f t="shared" si="161"/>
        <v/>
      </c>
      <c r="U92" s="7"/>
      <c r="V92" s="7"/>
      <c r="W92" s="7"/>
      <c r="X92" s="7"/>
      <c r="Y92" s="7"/>
    </row>
    <row r="93" spans="1:27" ht="33" customHeight="1" x14ac:dyDescent="0.3">
      <c r="A93" s="100" t="s">
        <v>21</v>
      </c>
      <c r="B93" s="51"/>
      <c r="C93" s="51"/>
      <c r="D93" s="51"/>
      <c r="E93" s="51"/>
      <c r="F93" s="51"/>
      <c r="G93" s="12" t="str">
        <f t="shared" si="130"/>
        <v/>
      </c>
      <c r="H93" s="22" t="str">
        <f t="shared" si="149"/>
        <v/>
      </c>
      <c r="I93" s="66" t="str">
        <f t="shared" si="150"/>
        <v/>
      </c>
      <c r="J93" s="22" t="str">
        <f t="shared" si="151"/>
        <v/>
      </c>
      <c r="K93" s="22" t="str">
        <f t="shared" si="152"/>
        <v/>
      </c>
      <c r="L93" s="22" t="str">
        <f t="shared" si="153"/>
        <v/>
      </c>
      <c r="M93" s="22" t="str">
        <f t="shared" si="154"/>
        <v/>
      </c>
      <c r="N93" s="12" t="str">
        <f t="shared" si="155"/>
        <v/>
      </c>
      <c r="O93" s="66" t="str">
        <f t="shared" si="156"/>
        <v/>
      </c>
      <c r="P93" s="22" t="str">
        <f t="shared" si="157"/>
        <v/>
      </c>
      <c r="Q93" s="67" t="str">
        <f t="shared" si="158"/>
        <v/>
      </c>
      <c r="R93" s="22" t="str">
        <f t="shared" si="159"/>
        <v/>
      </c>
      <c r="S93" s="22" t="str">
        <f t="shared" si="160"/>
        <v/>
      </c>
      <c r="T93" s="24" t="str">
        <f t="shared" si="161"/>
        <v/>
      </c>
      <c r="U93" s="22"/>
      <c r="V93" s="22"/>
      <c r="W93" s="22"/>
      <c r="X93" s="22"/>
      <c r="Y93" s="22"/>
    </row>
    <row r="94" spans="1:27" ht="33" customHeight="1" x14ac:dyDescent="0.3">
      <c r="A94" s="100"/>
      <c r="B94" s="51"/>
      <c r="C94" s="51"/>
      <c r="D94" s="51"/>
      <c r="E94" s="51"/>
      <c r="F94" s="51"/>
      <c r="G94" s="12" t="str">
        <f t="shared" si="130"/>
        <v/>
      </c>
      <c r="H94" s="22" t="str">
        <f t="shared" si="149"/>
        <v/>
      </c>
      <c r="I94" s="66" t="str">
        <f t="shared" si="150"/>
        <v/>
      </c>
      <c r="J94" s="22" t="str">
        <f t="shared" si="151"/>
        <v/>
      </c>
      <c r="K94" s="22" t="str">
        <f t="shared" si="152"/>
        <v/>
      </c>
      <c r="L94" s="22" t="str">
        <f t="shared" si="153"/>
        <v/>
      </c>
      <c r="M94" s="22" t="str">
        <f t="shared" si="154"/>
        <v/>
      </c>
      <c r="N94" s="12" t="str">
        <f t="shared" si="155"/>
        <v/>
      </c>
      <c r="O94" s="66" t="str">
        <f t="shared" si="156"/>
        <v/>
      </c>
      <c r="P94" s="22" t="str">
        <f t="shared" si="157"/>
        <v/>
      </c>
      <c r="Q94" s="67" t="str">
        <f t="shared" si="158"/>
        <v/>
      </c>
      <c r="R94" s="22" t="str">
        <f t="shared" si="159"/>
        <v/>
      </c>
      <c r="S94" s="22" t="str">
        <f t="shared" si="160"/>
        <v/>
      </c>
      <c r="T94" s="24" t="str">
        <f t="shared" si="161"/>
        <v/>
      </c>
      <c r="U94" s="22"/>
      <c r="V94" s="22"/>
      <c r="W94" s="22"/>
      <c r="X94" s="22"/>
      <c r="Y94" s="22"/>
    </row>
    <row r="95" spans="1:27" ht="33.6" customHeight="1" x14ac:dyDescent="0.3">
      <c r="A95" s="100"/>
      <c r="B95" s="51"/>
      <c r="C95" s="51"/>
      <c r="D95" s="51"/>
      <c r="E95" s="51"/>
      <c r="F95" s="51"/>
      <c r="G95" s="12" t="str">
        <f t="shared" si="130"/>
        <v/>
      </c>
      <c r="H95" s="22" t="str">
        <f t="shared" si="149"/>
        <v/>
      </c>
      <c r="I95" s="66" t="str">
        <f t="shared" si="150"/>
        <v/>
      </c>
      <c r="J95" s="22" t="str">
        <f t="shared" si="151"/>
        <v/>
      </c>
      <c r="K95" s="22" t="str">
        <f t="shared" si="152"/>
        <v/>
      </c>
      <c r="L95" s="22" t="str">
        <f t="shared" si="153"/>
        <v/>
      </c>
      <c r="M95" s="22" t="str">
        <f t="shared" si="154"/>
        <v/>
      </c>
      <c r="N95" s="12" t="str">
        <f t="shared" si="155"/>
        <v/>
      </c>
      <c r="O95" s="66" t="str">
        <f t="shared" si="156"/>
        <v/>
      </c>
      <c r="P95" s="22" t="str">
        <f t="shared" si="157"/>
        <v/>
      </c>
      <c r="Q95" s="67" t="str">
        <f t="shared" si="158"/>
        <v/>
      </c>
      <c r="R95" s="22" t="str">
        <f t="shared" si="159"/>
        <v/>
      </c>
      <c r="S95" s="22" t="str">
        <f t="shared" si="160"/>
        <v/>
      </c>
      <c r="T95" s="24" t="str">
        <f t="shared" si="161"/>
        <v/>
      </c>
      <c r="U95" s="22"/>
      <c r="V95" s="22"/>
      <c r="W95" s="22"/>
      <c r="X95" s="22"/>
      <c r="Y95" s="22"/>
    </row>
    <row r="96" spans="1:27" ht="49.2" customHeight="1" x14ac:dyDescent="0.3">
      <c r="A96" s="100"/>
      <c r="B96" s="51"/>
      <c r="C96" s="51"/>
      <c r="D96" s="51"/>
      <c r="E96" s="51"/>
      <c r="F96" s="51"/>
      <c r="G96" s="12" t="str">
        <f t="shared" si="130"/>
        <v/>
      </c>
      <c r="H96" s="22" t="str">
        <f t="shared" si="149"/>
        <v/>
      </c>
      <c r="I96" s="66" t="str">
        <f t="shared" si="150"/>
        <v/>
      </c>
      <c r="J96" s="22" t="str">
        <f t="shared" si="151"/>
        <v/>
      </c>
      <c r="K96" s="22" t="str">
        <f t="shared" si="152"/>
        <v/>
      </c>
      <c r="L96" s="22" t="str">
        <f t="shared" si="153"/>
        <v/>
      </c>
      <c r="M96" s="22" t="str">
        <f t="shared" si="154"/>
        <v/>
      </c>
      <c r="N96" s="12" t="str">
        <f t="shared" si="155"/>
        <v/>
      </c>
      <c r="O96" s="66" t="str">
        <f t="shared" si="156"/>
        <v/>
      </c>
      <c r="P96" s="22" t="str">
        <f t="shared" si="157"/>
        <v/>
      </c>
      <c r="Q96" s="67" t="str">
        <f t="shared" si="158"/>
        <v/>
      </c>
      <c r="R96" s="22" t="str">
        <f t="shared" si="159"/>
        <v/>
      </c>
      <c r="S96" s="22" t="str">
        <f t="shared" si="160"/>
        <v/>
      </c>
      <c r="T96" s="24" t="str">
        <f t="shared" si="161"/>
        <v/>
      </c>
      <c r="U96" s="22"/>
      <c r="V96" s="22"/>
      <c r="W96" s="22"/>
      <c r="X96" s="22"/>
      <c r="Y96" s="22"/>
    </row>
    <row r="97" spans="1:25" ht="39" customHeight="1" x14ac:dyDescent="0.3">
      <c r="A97" s="73" t="s">
        <v>22</v>
      </c>
      <c r="B97" s="47"/>
      <c r="C97" s="47"/>
      <c r="D97" s="47"/>
      <c r="E97" s="47"/>
      <c r="F97" s="47"/>
      <c r="G97" s="10" t="str">
        <f t="shared" si="130"/>
        <v/>
      </c>
      <c r="H97" s="23" t="str">
        <f t="shared" si="149"/>
        <v/>
      </c>
      <c r="I97" s="68" t="str">
        <f t="shared" si="150"/>
        <v/>
      </c>
      <c r="J97" s="23" t="str">
        <f t="shared" si="151"/>
        <v/>
      </c>
      <c r="K97" s="23" t="str">
        <f t="shared" si="152"/>
        <v/>
      </c>
      <c r="L97" s="23" t="str">
        <f t="shared" si="153"/>
        <v/>
      </c>
      <c r="M97" s="23" t="str">
        <f t="shared" si="154"/>
        <v/>
      </c>
      <c r="N97" s="10" t="str">
        <f t="shared" si="155"/>
        <v/>
      </c>
      <c r="O97" s="68" t="str">
        <f t="shared" si="156"/>
        <v/>
      </c>
      <c r="P97" s="23" t="str">
        <f t="shared" si="157"/>
        <v/>
      </c>
      <c r="Q97" s="69" t="str">
        <f t="shared" si="158"/>
        <v/>
      </c>
      <c r="R97" s="23" t="str">
        <f t="shared" si="159"/>
        <v/>
      </c>
      <c r="S97" s="23" t="str">
        <f t="shared" si="160"/>
        <v/>
      </c>
      <c r="T97" s="16" t="str">
        <f t="shared" si="161"/>
        <v/>
      </c>
      <c r="U97" s="10"/>
      <c r="V97" s="10"/>
      <c r="W97" s="10"/>
      <c r="X97" s="10"/>
      <c r="Y97" s="10"/>
    </row>
    <row r="98" spans="1:25" ht="41.4" customHeight="1" x14ac:dyDescent="0.3">
      <c r="A98" s="99"/>
      <c r="B98" s="47"/>
      <c r="C98" s="47"/>
      <c r="D98" s="47"/>
      <c r="E98" s="47"/>
      <c r="F98" s="47"/>
      <c r="G98" s="10" t="str">
        <f t="shared" si="130"/>
        <v/>
      </c>
      <c r="H98" s="23" t="str">
        <f t="shared" si="149"/>
        <v/>
      </c>
      <c r="I98" s="68" t="str">
        <f t="shared" si="150"/>
        <v/>
      </c>
      <c r="J98" s="23" t="str">
        <f t="shared" si="151"/>
        <v/>
      </c>
      <c r="K98" s="23" t="str">
        <f t="shared" si="152"/>
        <v/>
      </c>
      <c r="L98" s="23" t="str">
        <f t="shared" si="153"/>
        <v/>
      </c>
      <c r="M98" s="23" t="str">
        <f t="shared" si="154"/>
        <v/>
      </c>
      <c r="N98" s="10" t="str">
        <f t="shared" si="155"/>
        <v/>
      </c>
      <c r="O98" s="68" t="str">
        <f t="shared" si="156"/>
        <v/>
      </c>
      <c r="P98" s="23" t="str">
        <f t="shared" si="157"/>
        <v/>
      </c>
      <c r="Q98" s="69" t="str">
        <f t="shared" si="158"/>
        <v/>
      </c>
      <c r="R98" s="23" t="str">
        <f t="shared" si="159"/>
        <v/>
      </c>
      <c r="S98" s="23" t="str">
        <f t="shared" si="160"/>
        <v/>
      </c>
      <c r="T98" s="16" t="str">
        <f t="shared" si="161"/>
        <v/>
      </c>
      <c r="U98" s="10"/>
      <c r="V98" s="10"/>
      <c r="W98" s="10"/>
      <c r="X98" s="10"/>
      <c r="Y98" s="10"/>
    </row>
    <row r="99" spans="1:25" ht="33.6" customHeight="1" x14ac:dyDescent="0.3">
      <c r="A99" s="99"/>
      <c r="B99" s="47"/>
      <c r="C99" s="47"/>
      <c r="D99" s="47"/>
      <c r="E99" s="47"/>
      <c r="F99" s="47"/>
      <c r="G99" s="10" t="str">
        <f t="shared" si="130"/>
        <v/>
      </c>
      <c r="H99" s="23" t="str">
        <f t="shared" si="149"/>
        <v/>
      </c>
      <c r="I99" s="68" t="str">
        <f t="shared" si="150"/>
        <v/>
      </c>
      <c r="J99" s="23" t="str">
        <f t="shared" si="151"/>
        <v/>
      </c>
      <c r="K99" s="23" t="str">
        <f t="shared" si="152"/>
        <v/>
      </c>
      <c r="L99" s="23" t="str">
        <f t="shared" si="153"/>
        <v/>
      </c>
      <c r="M99" s="23" t="str">
        <f t="shared" si="154"/>
        <v/>
      </c>
      <c r="N99" s="10" t="str">
        <f t="shared" si="155"/>
        <v/>
      </c>
      <c r="O99" s="68" t="str">
        <f t="shared" si="156"/>
        <v/>
      </c>
      <c r="P99" s="23" t="str">
        <f t="shared" si="157"/>
        <v/>
      </c>
      <c r="Q99" s="69" t="str">
        <f t="shared" si="158"/>
        <v/>
      </c>
      <c r="R99" s="23" t="str">
        <f t="shared" si="159"/>
        <v/>
      </c>
      <c r="S99" s="23" t="str">
        <f t="shared" si="160"/>
        <v/>
      </c>
      <c r="T99" s="16" t="str">
        <f t="shared" si="161"/>
        <v/>
      </c>
      <c r="U99" s="10"/>
      <c r="V99" s="10"/>
      <c r="W99" s="10"/>
      <c r="X99" s="10"/>
      <c r="Y99" s="10"/>
    </row>
    <row r="100" spans="1:25" ht="37.200000000000003" x14ac:dyDescent="0.3">
      <c r="A100" s="99"/>
      <c r="B100" s="47"/>
      <c r="C100" s="47"/>
      <c r="D100" s="47"/>
      <c r="E100" s="47"/>
      <c r="F100" s="47"/>
      <c r="G100" s="10" t="str">
        <f t="shared" si="130"/>
        <v/>
      </c>
      <c r="H100" s="23" t="str">
        <f t="shared" si="149"/>
        <v/>
      </c>
      <c r="I100" s="68" t="str">
        <f t="shared" si="150"/>
        <v/>
      </c>
      <c r="J100" s="23" t="str">
        <f t="shared" si="151"/>
        <v/>
      </c>
      <c r="K100" s="23" t="str">
        <f t="shared" si="152"/>
        <v/>
      </c>
      <c r="L100" s="23" t="str">
        <f t="shared" si="153"/>
        <v/>
      </c>
      <c r="M100" s="23" t="str">
        <f t="shared" si="154"/>
        <v/>
      </c>
      <c r="N100" s="10" t="str">
        <f t="shared" si="155"/>
        <v/>
      </c>
      <c r="O100" s="68" t="str">
        <f t="shared" si="156"/>
        <v/>
      </c>
      <c r="P100" s="23" t="str">
        <f t="shared" si="157"/>
        <v/>
      </c>
      <c r="Q100" s="69" t="str">
        <f t="shared" si="158"/>
        <v/>
      </c>
      <c r="R100" s="23" t="str">
        <f t="shared" si="159"/>
        <v/>
      </c>
      <c r="S100" s="23" t="str">
        <f t="shared" si="160"/>
        <v/>
      </c>
      <c r="T100" s="16" t="str">
        <f t="shared" si="161"/>
        <v/>
      </c>
      <c r="U100" s="10"/>
      <c r="V100" s="10"/>
      <c r="W100" s="10"/>
      <c r="X100" s="10"/>
      <c r="Y100" s="10"/>
    </row>
    <row r="101" spans="1:25" ht="83.4" customHeight="1" x14ac:dyDescent="0.3">
      <c r="A101" s="84" t="s">
        <v>23</v>
      </c>
      <c r="B101" s="41"/>
      <c r="C101" s="41"/>
      <c r="D101" s="42"/>
      <c r="E101" s="41"/>
      <c r="F101" s="41"/>
      <c r="G101" s="12" t="str">
        <f t="shared" si="130"/>
        <v/>
      </c>
      <c r="H101" s="22" t="str">
        <f t="shared" si="149"/>
        <v/>
      </c>
      <c r="I101" s="66" t="str">
        <f t="shared" si="150"/>
        <v/>
      </c>
      <c r="J101" s="22" t="str">
        <f t="shared" si="151"/>
        <v/>
      </c>
      <c r="K101" s="22" t="str">
        <f t="shared" si="152"/>
        <v/>
      </c>
      <c r="L101" s="22" t="str">
        <f t="shared" si="153"/>
        <v/>
      </c>
      <c r="M101" s="22" t="str">
        <f t="shared" si="154"/>
        <v/>
      </c>
      <c r="N101" s="12" t="str">
        <f t="shared" si="155"/>
        <v/>
      </c>
      <c r="O101" s="66" t="str">
        <f t="shared" si="156"/>
        <v/>
      </c>
      <c r="P101" s="22" t="str">
        <f t="shared" si="157"/>
        <v/>
      </c>
      <c r="Q101" s="67" t="str">
        <f t="shared" si="158"/>
        <v/>
      </c>
      <c r="R101" s="22" t="str">
        <f t="shared" si="159"/>
        <v/>
      </c>
      <c r="S101" s="22" t="str">
        <f t="shared" si="160"/>
        <v/>
      </c>
      <c r="T101" s="24" t="str">
        <f t="shared" si="161"/>
        <v/>
      </c>
      <c r="U101" s="22"/>
      <c r="V101" s="22"/>
      <c r="W101" s="22"/>
      <c r="X101" s="22"/>
      <c r="Y101" s="22"/>
    </row>
    <row r="102" spans="1:25" ht="83.4" customHeight="1" x14ac:dyDescent="0.3">
      <c r="A102" s="85"/>
      <c r="B102" s="47"/>
      <c r="C102" s="47"/>
      <c r="D102" s="47"/>
      <c r="E102" s="47"/>
      <c r="F102" s="47"/>
      <c r="G102" s="10" t="str">
        <f t="shared" si="130"/>
        <v/>
      </c>
      <c r="H102" s="23" t="str">
        <f t="shared" si="149"/>
        <v/>
      </c>
      <c r="I102" s="68" t="str">
        <f t="shared" si="150"/>
        <v/>
      </c>
      <c r="J102" s="23" t="str">
        <f t="shared" si="151"/>
        <v/>
      </c>
      <c r="K102" s="23" t="str">
        <f t="shared" si="152"/>
        <v/>
      </c>
      <c r="L102" s="23" t="str">
        <f t="shared" si="153"/>
        <v/>
      </c>
      <c r="M102" s="23" t="str">
        <f t="shared" si="154"/>
        <v/>
      </c>
      <c r="N102" s="10" t="str">
        <f t="shared" si="155"/>
        <v/>
      </c>
      <c r="O102" s="68" t="str">
        <f t="shared" si="156"/>
        <v/>
      </c>
      <c r="P102" s="23" t="str">
        <f t="shared" si="157"/>
        <v/>
      </c>
      <c r="Q102" s="69" t="str">
        <f t="shared" si="158"/>
        <v/>
      </c>
      <c r="R102" s="23" t="str">
        <f t="shared" si="159"/>
        <v/>
      </c>
      <c r="S102" s="23" t="str">
        <f t="shared" si="160"/>
        <v/>
      </c>
      <c r="T102" s="16" t="str">
        <f t="shared" si="161"/>
        <v/>
      </c>
      <c r="U102" s="10"/>
      <c r="V102" s="10"/>
      <c r="W102" s="10"/>
      <c r="X102" s="10"/>
      <c r="Y102" s="10"/>
    </row>
    <row r="103" spans="1:25" ht="83.4" customHeight="1" x14ac:dyDescent="0.3">
      <c r="A103" s="85"/>
      <c r="B103" s="41"/>
      <c r="C103" s="41"/>
      <c r="D103" s="42"/>
      <c r="E103" s="41"/>
      <c r="F103" s="41"/>
      <c r="G103" s="12" t="str">
        <f t="shared" si="130"/>
        <v/>
      </c>
      <c r="H103" s="22" t="str">
        <f t="shared" si="149"/>
        <v/>
      </c>
      <c r="I103" s="66" t="str">
        <f t="shared" si="150"/>
        <v/>
      </c>
      <c r="J103" s="22" t="str">
        <f t="shared" si="151"/>
        <v/>
      </c>
      <c r="K103" s="22" t="str">
        <f t="shared" si="152"/>
        <v/>
      </c>
      <c r="L103" s="22" t="str">
        <f t="shared" si="153"/>
        <v/>
      </c>
      <c r="M103" s="22" t="str">
        <f t="shared" si="154"/>
        <v/>
      </c>
      <c r="N103" s="12" t="str">
        <f t="shared" si="155"/>
        <v/>
      </c>
      <c r="O103" s="66" t="str">
        <f t="shared" si="156"/>
        <v/>
      </c>
      <c r="P103" s="22" t="str">
        <f t="shared" si="157"/>
        <v/>
      </c>
      <c r="Q103" s="67" t="str">
        <f t="shared" si="158"/>
        <v/>
      </c>
      <c r="R103" s="22" t="str">
        <f t="shared" si="159"/>
        <v/>
      </c>
      <c r="S103" s="22" t="str">
        <f t="shared" si="160"/>
        <v/>
      </c>
      <c r="T103" s="24" t="str">
        <f t="shared" si="161"/>
        <v/>
      </c>
      <c r="U103" s="22"/>
      <c r="V103" s="22"/>
      <c r="W103" s="22"/>
      <c r="X103" s="22"/>
      <c r="Y103" s="22"/>
    </row>
    <row r="104" spans="1:25" ht="83.4" customHeight="1" x14ac:dyDescent="0.3">
      <c r="A104" s="85"/>
      <c r="B104" s="47"/>
      <c r="C104" s="47"/>
      <c r="D104" s="47"/>
      <c r="E104" s="47"/>
      <c r="F104" s="47"/>
      <c r="G104" s="10" t="str">
        <f t="shared" si="130"/>
        <v/>
      </c>
      <c r="H104" s="23" t="str">
        <f t="shared" si="149"/>
        <v/>
      </c>
      <c r="I104" s="68" t="str">
        <f t="shared" si="150"/>
        <v/>
      </c>
      <c r="J104" s="23" t="str">
        <f t="shared" si="151"/>
        <v/>
      </c>
      <c r="K104" s="23" t="str">
        <f t="shared" si="152"/>
        <v/>
      </c>
      <c r="L104" s="23" t="str">
        <f t="shared" si="153"/>
        <v/>
      </c>
      <c r="M104" s="23" t="str">
        <f t="shared" si="154"/>
        <v/>
      </c>
      <c r="N104" s="10" t="str">
        <f t="shared" si="155"/>
        <v/>
      </c>
      <c r="O104" s="68" t="str">
        <f t="shared" si="156"/>
        <v/>
      </c>
      <c r="P104" s="23" t="str">
        <f t="shared" si="157"/>
        <v/>
      </c>
      <c r="Q104" s="69" t="str">
        <f t="shared" si="158"/>
        <v/>
      </c>
      <c r="R104" s="23" t="str">
        <f t="shared" si="159"/>
        <v/>
      </c>
      <c r="S104" s="23" t="str">
        <f t="shared" si="160"/>
        <v/>
      </c>
      <c r="T104" s="16" t="str">
        <f t="shared" si="161"/>
        <v/>
      </c>
      <c r="U104" s="10"/>
      <c r="V104" s="10"/>
      <c r="W104" s="10"/>
      <c r="X104" s="10"/>
      <c r="Y104" s="10"/>
    </row>
    <row r="105" spans="1:25" ht="83.4" customHeight="1" x14ac:dyDescent="0.3">
      <c r="A105" s="85"/>
      <c r="B105" s="41"/>
      <c r="C105" s="41"/>
      <c r="D105" s="42"/>
      <c r="E105" s="41"/>
      <c r="F105" s="41"/>
      <c r="G105" s="12" t="str">
        <f t="shared" si="130"/>
        <v/>
      </c>
      <c r="H105" s="22" t="str">
        <f t="shared" si="149"/>
        <v/>
      </c>
      <c r="I105" s="66" t="str">
        <f t="shared" si="150"/>
        <v/>
      </c>
      <c r="J105" s="22" t="str">
        <f t="shared" si="151"/>
        <v/>
      </c>
      <c r="K105" s="22" t="str">
        <f t="shared" si="152"/>
        <v/>
      </c>
      <c r="L105" s="22" t="str">
        <f t="shared" si="153"/>
        <v/>
      </c>
      <c r="M105" s="22" t="str">
        <f t="shared" si="154"/>
        <v/>
      </c>
      <c r="N105" s="12" t="str">
        <f t="shared" si="155"/>
        <v/>
      </c>
      <c r="O105" s="66" t="str">
        <f t="shared" si="156"/>
        <v/>
      </c>
      <c r="P105" s="22" t="str">
        <f t="shared" si="157"/>
        <v/>
      </c>
      <c r="Q105" s="67" t="str">
        <f t="shared" si="158"/>
        <v/>
      </c>
      <c r="R105" s="22" t="str">
        <f t="shared" si="159"/>
        <v/>
      </c>
      <c r="S105" s="22" t="str">
        <f t="shared" si="160"/>
        <v/>
      </c>
      <c r="T105" s="24" t="str">
        <f t="shared" si="161"/>
        <v/>
      </c>
      <c r="U105" s="22"/>
      <c r="V105" s="22"/>
      <c r="W105" s="22"/>
      <c r="X105" s="22"/>
      <c r="Y105" s="22"/>
    </row>
    <row r="106" spans="1:25" ht="83.4" customHeight="1" x14ac:dyDescent="0.3">
      <c r="A106" s="85"/>
      <c r="B106" s="47"/>
      <c r="C106" s="47"/>
      <c r="D106" s="47"/>
      <c r="E106" s="47"/>
      <c r="F106" s="47"/>
      <c r="G106" s="10" t="str">
        <f t="shared" si="130"/>
        <v/>
      </c>
      <c r="H106" s="23" t="str">
        <f t="shared" si="149"/>
        <v/>
      </c>
      <c r="I106" s="68" t="str">
        <f t="shared" si="150"/>
        <v/>
      </c>
      <c r="J106" s="23" t="str">
        <f t="shared" si="151"/>
        <v/>
      </c>
      <c r="K106" s="23" t="str">
        <f t="shared" si="152"/>
        <v/>
      </c>
      <c r="L106" s="23" t="str">
        <f t="shared" si="153"/>
        <v/>
      </c>
      <c r="M106" s="23" t="str">
        <f t="shared" si="154"/>
        <v/>
      </c>
      <c r="N106" s="10" t="str">
        <f t="shared" si="155"/>
        <v/>
      </c>
      <c r="O106" s="68" t="str">
        <f t="shared" si="156"/>
        <v/>
      </c>
      <c r="P106" s="23" t="str">
        <f t="shared" si="157"/>
        <v/>
      </c>
      <c r="Q106" s="69" t="str">
        <f t="shared" si="158"/>
        <v/>
      </c>
      <c r="R106" s="23" t="str">
        <f t="shared" si="159"/>
        <v/>
      </c>
      <c r="S106" s="23" t="str">
        <f t="shared" si="160"/>
        <v/>
      </c>
      <c r="T106" s="16" t="str">
        <f t="shared" si="161"/>
        <v/>
      </c>
      <c r="U106" s="10"/>
      <c r="V106" s="10"/>
      <c r="W106" s="10"/>
      <c r="X106" s="10"/>
      <c r="Y106" s="10"/>
    </row>
    <row r="107" spans="1:25" ht="83.4" customHeight="1" x14ac:dyDescent="0.3">
      <c r="A107" s="85"/>
      <c r="B107" s="41"/>
      <c r="C107" s="41"/>
      <c r="D107" s="42"/>
      <c r="E107" s="41"/>
      <c r="F107" s="41"/>
      <c r="G107" s="12" t="str">
        <f t="shared" si="130"/>
        <v/>
      </c>
      <c r="H107" s="22" t="str">
        <f t="shared" si="149"/>
        <v/>
      </c>
      <c r="I107" s="66" t="str">
        <f t="shared" si="150"/>
        <v/>
      </c>
      <c r="J107" s="22" t="str">
        <f t="shared" si="151"/>
        <v/>
      </c>
      <c r="K107" s="22" t="str">
        <f t="shared" si="152"/>
        <v/>
      </c>
      <c r="L107" s="22" t="str">
        <f t="shared" si="153"/>
        <v/>
      </c>
      <c r="M107" s="22" t="str">
        <f t="shared" si="154"/>
        <v/>
      </c>
      <c r="N107" s="12" t="str">
        <f t="shared" si="155"/>
        <v/>
      </c>
      <c r="O107" s="66" t="str">
        <f t="shared" si="156"/>
        <v/>
      </c>
      <c r="P107" s="22" t="str">
        <f t="shared" si="157"/>
        <v/>
      </c>
      <c r="Q107" s="67" t="str">
        <f t="shared" si="158"/>
        <v/>
      </c>
      <c r="R107" s="22" t="str">
        <f t="shared" si="159"/>
        <v/>
      </c>
      <c r="S107" s="22" t="str">
        <f t="shared" si="160"/>
        <v/>
      </c>
      <c r="T107" s="24" t="str">
        <f t="shared" si="161"/>
        <v/>
      </c>
      <c r="U107" s="22"/>
      <c r="V107" s="22"/>
      <c r="W107" s="22"/>
      <c r="X107" s="22"/>
      <c r="Y107" s="22"/>
    </row>
    <row r="108" spans="1:25" ht="83.4" customHeight="1" x14ac:dyDescent="0.3">
      <c r="A108" s="85"/>
      <c r="B108" s="47"/>
      <c r="C108" s="47"/>
      <c r="D108" s="47"/>
      <c r="E108" s="47"/>
      <c r="F108" s="47"/>
      <c r="G108" s="10" t="str">
        <f t="shared" si="130"/>
        <v/>
      </c>
      <c r="H108" s="23" t="str">
        <f t="shared" si="149"/>
        <v/>
      </c>
      <c r="I108" s="68" t="str">
        <f t="shared" si="150"/>
        <v/>
      </c>
      <c r="J108" s="23" t="str">
        <f t="shared" si="151"/>
        <v/>
      </c>
      <c r="K108" s="23" t="str">
        <f t="shared" si="152"/>
        <v/>
      </c>
      <c r="L108" s="23" t="str">
        <f t="shared" si="153"/>
        <v/>
      </c>
      <c r="M108" s="23" t="str">
        <f t="shared" si="154"/>
        <v/>
      </c>
      <c r="N108" s="10" t="str">
        <f t="shared" si="155"/>
        <v/>
      </c>
      <c r="O108" s="68" t="str">
        <f t="shared" si="156"/>
        <v/>
      </c>
      <c r="P108" s="23" t="str">
        <f t="shared" si="157"/>
        <v/>
      </c>
      <c r="Q108" s="69" t="str">
        <f t="shared" si="158"/>
        <v/>
      </c>
      <c r="R108" s="23" t="str">
        <f t="shared" si="159"/>
        <v/>
      </c>
      <c r="S108" s="23" t="str">
        <f t="shared" si="160"/>
        <v/>
      </c>
      <c r="T108" s="16" t="str">
        <f t="shared" si="161"/>
        <v/>
      </c>
      <c r="U108" s="10"/>
      <c r="V108" s="10"/>
      <c r="W108" s="10"/>
      <c r="X108" s="10"/>
      <c r="Y108" s="10"/>
    </row>
    <row r="109" spans="1:25" ht="83.4" customHeight="1" x14ac:dyDescent="0.3">
      <c r="A109" s="85"/>
      <c r="B109" s="41"/>
      <c r="C109" s="41"/>
      <c r="D109" s="42"/>
      <c r="E109" s="41"/>
      <c r="F109" s="41"/>
      <c r="G109" s="12" t="str">
        <f t="shared" si="130"/>
        <v/>
      </c>
      <c r="H109" s="22" t="str">
        <f t="shared" si="149"/>
        <v/>
      </c>
      <c r="I109" s="66" t="str">
        <f t="shared" si="150"/>
        <v/>
      </c>
      <c r="J109" s="22" t="str">
        <f t="shared" si="151"/>
        <v/>
      </c>
      <c r="K109" s="22" t="str">
        <f t="shared" si="152"/>
        <v/>
      </c>
      <c r="L109" s="22" t="str">
        <f t="shared" si="153"/>
        <v/>
      </c>
      <c r="M109" s="22" t="str">
        <f t="shared" si="154"/>
        <v/>
      </c>
      <c r="N109" s="12" t="str">
        <f t="shared" si="155"/>
        <v/>
      </c>
      <c r="O109" s="66" t="str">
        <f t="shared" si="156"/>
        <v/>
      </c>
      <c r="P109" s="22" t="str">
        <f t="shared" si="157"/>
        <v/>
      </c>
      <c r="Q109" s="67" t="str">
        <f t="shared" si="158"/>
        <v/>
      </c>
      <c r="R109" s="22" t="str">
        <f t="shared" si="159"/>
        <v/>
      </c>
      <c r="S109" s="22" t="str">
        <f t="shared" si="160"/>
        <v/>
      </c>
      <c r="T109" s="24" t="str">
        <f t="shared" si="161"/>
        <v/>
      </c>
      <c r="U109" s="22"/>
      <c r="V109" s="22"/>
      <c r="W109" s="22"/>
      <c r="X109" s="22"/>
      <c r="Y109" s="22"/>
    </row>
    <row r="110" spans="1:25" ht="83.4" customHeight="1" x14ac:dyDescent="0.3">
      <c r="A110" s="85"/>
      <c r="B110" s="47"/>
      <c r="C110" s="47"/>
      <c r="D110" s="47"/>
      <c r="E110" s="47"/>
      <c r="F110" s="47"/>
      <c r="G110" s="10" t="str">
        <f t="shared" si="130"/>
        <v/>
      </c>
      <c r="H110" s="23" t="str">
        <f t="shared" si="149"/>
        <v/>
      </c>
      <c r="I110" s="68" t="str">
        <f t="shared" si="150"/>
        <v/>
      </c>
      <c r="J110" s="23" t="str">
        <f t="shared" si="151"/>
        <v/>
      </c>
      <c r="K110" s="23" t="str">
        <f t="shared" si="152"/>
        <v/>
      </c>
      <c r="L110" s="23" t="str">
        <f t="shared" si="153"/>
        <v/>
      </c>
      <c r="M110" s="23" t="str">
        <f t="shared" si="154"/>
        <v/>
      </c>
      <c r="N110" s="10" t="str">
        <f t="shared" si="155"/>
        <v/>
      </c>
      <c r="O110" s="68" t="str">
        <f t="shared" si="156"/>
        <v/>
      </c>
      <c r="P110" s="23" t="str">
        <f t="shared" si="157"/>
        <v/>
      </c>
      <c r="Q110" s="69" t="str">
        <f t="shared" si="158"/>
        <v/>
      </c>
      <c r="R110" s="23" t="str">
        <f t="shared" si="159"/>
        <v/>
      </c>
      <c r="S110" s="23" t="str">
        <f t="shared" si="160"/>
        <v/>
      </c>
      <c r="T110" s="16" t="str">
        <f t="shared" si="161"/>
        <v/>
      </c>
      <c r="U110" s="10"/>
      <c r="V110" s="10"/>
      <c r="W110" s="10"/>
      <c r="X110" s="10"/>
      <c r="Y110" s="10"/>
    </row>
    <row r="111" spans="1:25" ht="83.4" customHeight="1" x14ac:dyDescent="0.3">
      <c r="A111" s="85"/>
      <c r="B111" s="41"/>
      <c r="C111" s="41"/>
      <c r="D111" s="42"/>
      <c r="E111" s="41"/>
      <c r="F111" s="41"/>
      <c r="G111" s="12" t="str">
        <f t="shared" si="130"/>
        <v/>
      </c>
      <c r="H111" s="22" t="str">
        <f t="shared" si="149"/>
        <v/>
      </c>
      <c r="I111" s="66" t="str">
        <f t="shared" si="150"/>
        <v/>
      </c>
      <c r="J111" s="22" t="str">
        <f t="shared" si="151"/>
        <v/>
      </c>
      <c r="K111" s="22" t="str">
        <f t="shared" si="152"/>
        <v/>
      </c>
      <c r="L111" s="22" t="str">
        <f t="shared" si="153"/>
        <v/>
      </c>
      <c r="M111" s="22" t="str">
        <f t="shared" si="154"/>
        <v/>
      </c>
      <c r="N111" s="12" t="str">
        <f t="shared" si="155"/>
        <v/>
      </c>
      <c r="O111" s="66" t="str">
        <f t="shared" si="156"/>
        <v/>
      </c>
      <c r="P111" s="22" t="str">
        <f t="shared" si="157"/>
        <v/>
      </c>
      <c r="Q111" s="67" t="str">
        <f t="shared" si="158"/>
        <v/>
      </c>
      <c r="R111" s="22" t="str">
        <f t="shared" si="159"/>
        <v/>
      </c>
      <c r="S111" s="22" t="str">
        <f t="shared" si="160"/>
        <v/>
      </c>
      <c r="T111" s="24" t="str">
        <f t="shared" si="161"/>
        <v/>
      </c>
      <c r="U111" s="22"/>
      <c r="V111" s="22"/>
      <c r="W111" s="22"/>
      <c r="X111" s="22"/>
      <c r="Y111" s="22"/>
    </row>
    <row r="112" spans="1:25" ht="83.4" customHeight="1" x14ac:dyDescent="0.3">
      <c r="A112" s="85"/>
      <c r="B112" s="47"/>
      <c r="C112" s="47"/>
      <c r="D112" s="47"/>
      <c r="E112" s="47"/>
      <c r="F112" s="47"/>
      <c r="G112" s="10" t="str">
        <f t="shared" si="130"/>
        <v/>
      </c>
      <c r="H112" s="23" t="str">
        <f t="shared" si="149"/>
        <v/>
      </c>
      <c r="I112" s="68" t="str">
        <f t="shared" si="150"/>
        <v/>
      </c>
      <c r="J112" s="23" t="str">
        <f t="shared" si="151"/>
        <v/>
      </c>
      <c r="K112" s="23" t="str">
        <f t="shared" si="152"/>
        <v/>
      </c>
      <c r="L112" s="23" t="str">
        <f t="shared" si="153"/>
        <v/>
      </c>
      <c r="M112" s="23" t="str">
        <f t="shared" si="154"/>
        <v/>
      </c>
      <c r="N112" s="10" t="str">
        <f t="shared" si="155"/>
        <v/>
      </c>
      <c r="O112" s="68" t="str">
        <f t="shared" si="156"/>
        <v/>
      </c>
      <c r="P112" s="23" t="str">
        <f t="shared" si="157"/>
        <v/>
      </c>
      <c r="Q112" s="69" t="str">
        <f t="shared" si="158"/>
        <v/>
      </c>
      <c r="R112" s="23" t="str">
        <f t="shared" si="159"/>
        <v/>
      </c>
      <c r="S112" s="23" t="str">
        <f t="shared" si="160"/>
        <v/>
      </c>
      <c r="T112" s="16" t="str">
        <f t="shared" si="161"/>
        <v/>
      </c>
      <c r="U112" s="10"/>
      <c r="V112" s="10"/>
      <c r="W112" s="10"/>
      <c r="X112" s="10"/>
      <c r="Y112" s="10"/>
    </row>
    <row r="113" spans="1:25" ht="120" customHeight="1" x14ac:dyDescent="0.3">
      <c r="A113" s="85"/>
      <c r="B113" s="41"/>
      <c r="C113" s="41"/>
      <c r="D113" s="42"/>
      <c r="E113" s="41"/>
      <c r="F113" s="41"/>
      <c r="G113" s="12" t="str">
        <f t="shared" si="130"/>
        <v/>
      </c>
      <c r="H113" s="22" t="str">
        <f t="shared" si="149"/>
        <v/>
      </c>
      <c r="I113" s="66" t="str">
        <f t="shared" si="150"/>
        <v/>
      </c>
      <c r="J113" s="22" t="str">
        <f t="shared" si="151"/>
        <v/>
      </c>
      <c r="K113" s="22" t="str">
        <f t="shared" si="152"/>
        <v/>
      </c>
      <c r="L113" s="22" t="str">
        <f t="shared" si="153"/>
        <v/>
      </c>
      <c r="M113" s="22" t="str">
        <f t="shared" si="154"/>
        <v/>
      </c>
      <c r="N113" s="12" t="str">
        <f t="shared" si="155"/>
        <v/>
      </c>
      <c r="O113" s="66" t="str">
        <f t="shared" si="156"/>
        <v/>
      </c>
      <c r="P113" s="22" t="str">
        <f t="shared" si="157"/>
        <v/>
      </c>
      <c r="Q113" s="67" t="str">
        <f t="shared" si="158"/>
        <v/>
      </c>
      <c r="R113" s="22" t="str">
        <f t="shared" si="159"/>
        <v/>
      </c>
      <c r="S113" s="22" t="str">
        <f t="shared" si="160"/>
        <v/>
      </c>
      <c r="T113" s="24" t="str">
        <f t="shared" si="161"/>
        <v/>
      </c>
      <c r="U113" s="22"/>
      <c r="V113" s="22"/>
      <c r="W113" s="22"/>
      <c r="X113" s="22"/>
      <c r="Y113" s="22"/>
    </row>
    <row r="114" spans="1:25" ht="83.4" customHeight="1" x14ac:dyDescent="0.3">
      <c r="A114" s="85"/>
      <c r="B114" s="47"/>
      <c r="C114" s="47"/>
      <c r="D114" s="47"/>
      <c r="E114" s="47"/>
      <c r="F114" s="47"/>
      <c r="G114" s="10" t="str">
        <f t="shared" si="130"/>
        <v/>
      </c>
      <c r="H114" s="23" t="str">
        <f t="shared" si="149"/>
        <v/>
      </c>
      <c r="I114" s="68" t="str">
        <f t="shared" si="150"/>
        <v/>
      </c>
      <c r="J114" s="23" t="str">
        <f t="shared" si="151"/>
        <v/>
      </c>
      <c r="K114" s="23" t="str">
        <f t="shared" si="152"/>
        <v/>
      </c>
      <c r="L114" s="23" t="str">
        <f t="shared" si="153"/>
        <v/>
      </c>
      <c r="M114" s="23" t="str">
        <f t="shared" si="154"/>
        <v/>
      </c>
      <c r="N114" s="10" t="str">
        <f t="shared" si="155"/>
        <v/>
      </c>
      <c r="O114" s="68" t="str">
        <f t="shared" si="156"/>
        <v/>
      </c>
      <c r="P114" s="23" t="str">
        <f t="shared" si="157"/>
        <v/>
      </c>
      <c r="Q114" s="69" t="str">
        <f t="shared" si="158"/>
        <v/>
      </c>
      <c r="R114" s="23" t="str">
        <f t="shared" si="159"/>
        <v/>
      </c>
      <c r="S114" s="23" t="str">
        <f t="shared" si="160"/>
        <v/>
      </c>
      <c r="T114" s="16" t="str">
        <f t="shared" si="161"/>
        <v/>
      </c>
      <c r="U114" s="10"/>
      <c r="V114" s="10"/>
      <c r="W114" s="10"/>
      <c r="X114" s="10"/>
      <c r="Y114" s="10"/>
    </row>
    <row r="115" spans="1:25" ht="83.4" customHeight="1" x14ac:dyDescent="0.3">
      <c r="A115" s="85"/>
      <c r="B115" s="41"/>
      <c r="C115" s="41"/>
      <c r="D115" s="42"/>
      <c r="E115" s="41"/>
      <c r="F115" s="41"/>
      <c r="G115" s="12" t="str">
        <f t="shared" si="130"/>
        <v/>
      </c>
      <c r="H115" s="22" t="str">
        <f t="shared" si="149"/>
        <v/>
      </c>
      <c r="I115" s="66" t="str">
        <f t="shared" si="150"/>
        <v/>
      </c>
      <c r="J115" s="22" t="str">
        <f t="shared" si="151"/>
        <v/>
      </c>
      <c r="K115" s="22" t="str">
        <f t="shared" si="152"/>
        <v/>
      </c>
      <c r="L115" s="22" t="str">
        <f t="shared" si="153"/>
        <v/>
      </c>
      <c r="M115" s="22" t="str">
        <f t="shared" si="154"/>
        <v/>
      </c>
      <c r="N115" s="12" t="str">
        <f t="shared" si="155"/>
        <v/>
      </c>
      <c r="O115" s="66" t="str">
        <f t="shared" si="156"/>
        <v/>
      </c>
      <c r="P115" s="22" t="str">
        <f t="shared" si="157"/>
        <v/>
      </c>
      <c r="Q115" s="67" t="str">
        <f t="shared" si="158"/>
        <v/>
      </c>
      <c r="R115" s="22" t="str">
        <f t="shared" si="159"/>
        <v/>
      </c>
      <c r="S115" s="22" t="str">
        <f t="shared" si="160"/>
        <v/>
      </c>
      <c r="T115" s="24" t="str">
        <f t="shared" si="161"/>
        <v/>
      </c>
      <c r="U115" s="22"/>
      <c r="V115" s="22"/>
      <c r="W115" s="22"/>
      <c r="X115" s="22"/>
      <c r="Y115" s="22"/>
    </row>
    <row r="116" spans="1:25" ht="104.4" customHeight="1" x14ac:dyDescent="0.3">
      <c r="A116" s="86"/>
      <c r="B116" s="47"/>
      <c r="C116" s="47"/>
      <c r="D116" s="47"/>
      <c r="E116" s="47"/>
      <c r="F116" s="47"/>
      <c r="G116" s="10" t="str">
        <f t="shared" si="130"/>
        <v/>
      </c>
      <c r="H116" s="23" t="str">
        <f t="shared" si="149"/>
        <v/>
      </c>
      <c r="I116" s="68" t="str">
        <f t="shared" si="150"/>
        <v/>
      </c>
      <c r="J116" s="23" t="str">
        <f t="shared" si="151"/>
        <v/>
      </c>
      <c r="K116" s="23" t="str">
        <f t="shared" si="152"/>
        <v/>
      </c>
      <c r="L116" s="23" t="str">
        <f t="shared" si="153"/>
        <v/>
      </c>
      <c r="M116" s="23" t="str">
        <f t="shared" si="154"/>
        <v/>
      </c>
      <c r="N116" s="10" t="str">
        <f t="shared" si="155"/>
        <v/>
      </c>
      <c r="O116" s="68" t="str">
        <f t="shared" si="156"/>
        <v/>
      </c>
      <c r="P116" s="23" t="str">
        <f t="shared" si="157"/>
        <v/>
      </c>
      <c r="Q116" s="69" t="str">
        <f t="shared" si="158"/>
        <v/>
      </c>
      <c r="R116" s="23" t="str">
        <f t="shared" si="159"/>
        <v/>
      </c>
      <c r="S116" s="23" t="str">
        <f t="shared" si="160"/>
        <v/>
      </c>
      <c r="T116" s="16" t="str">
        <f t="shared" si="161"/>
        <v/>
      </c>
      <c r="U116" s="10"/>
      <c r="V116" s="10"/>
      <c r="W116" s="10"/>
      <c r="X116" s="10"/>
      <c r="Y116" s="10"/>
    </row>
    <row r="117" spans="1:25" ht="151.19999999999999" customHeight="1" x14ac:dyDescent="0.3">
      <c r="A117" s="87" t="s">
        <v>24</v>
      </c>
      <c r="B117" s="41"/>
      <c r="C117" s="41"/>
      <c r="D117" s="42"/>
      <c r="E117" s="41"/>
      <c r="F117" s="41"/>
      <c r="G117" s="12" t="str">
        <f t="shared" si="130"/>
        <v/>
      </c>
      <c r="H117" s="22" t="str">
        <f t="shared" si="149"/>
        <v/>
      </c>
      <c r="I117" s="66" t="str">
        <f t="shared" si="150"/>
        <v/>
      </c>
      <c r="J117" s="22" t="str">
        <f t="shared" si="151"/>
        <v/>
      </c>
      <c r="K117" s="22" t="str">
        <f t="shared" si="152"/>
        <v/>
      </c>
      <c r="L117" s="22" t="str">
        <f t="shared" si="153"/>
        <v/>
      </c>
      <c r="M117" s="22" t="str">
        <f t="shared" si="154"/>
        <v/>
      </c>
      <c r="N117" s="12" t="str">
        <f t="shared" si="155"/>
        <v/>
      </c>
      <c r="O117" s="66" t="str">
        <f t="shared" si="156"/>
        <v/>
      </c>
      <c r="P117" s="22" t="str">
        <f t="shared" si="157"/>
        <v/>
      </c>
      <c r="Q117" s="67" t="str">
        <f t="shared" si="158"/>
        <v/>
      </c>
      <c r="R117" s="22" t="str">
        <f t="shared" si="159"/>
        <v/>
      </c>
      <c r="S117" s="22" t="str">
        <f t="shared" si="160"/>
        <v/>
      </c>
      <c r="T117" s="24" t="str">
        <f t="shared" si="161"/>
        <v/>
      </c>
      <c r="U117" s="22"/>
      <c r="V117" s="22"/>
      <c r="W117" s="22"/>
      <c r="X117" s="22"/>
      <c r="Y117" s="22"/>
    </row>
    <row r="118" spans="1:25" ht="142.80000000000001" customHeight="1" x14ac:dyDescent="0.3">
      <c r="A118" s="88"/>
      <c r="B118" s="47"/>
      <c r="C118" s="47"/>
      <c r="D118" s="47"/>
      <c r="E118" s="47"/>
      <c r="F118" s="47"/>
      <c r="G118" s="10" t="str">
        <f t="shared" si="130"/>
        <v/>
      </c>
      <c r="H118" s="23" t="str">
        <f t="shared" si="149"/>
        <v/>
      </c>
      <c r="I118" s="68" t="str">
        <f t="shared" si="150"/>
        <v/>
      </c>
      <c r="J118" s="23" t="str">
        <f t="shared" si="151"/>
        <v/>
      </c>
      <c r="K118" s="23" t="str">
        <f t="shared" si="152"/>
        <v/>
      </c>
      <c r="L118" s="23" t="str">
        <f t="shared" si="153"/>
        <v/>
      </c>
      <c r="M118" s="23" t="str">
        <f t="shared" si="154"/>
        <v/>
      </c>
      <c r="N118" s="10" t="str">
        <f t="shared" si="155"/>
        <v/>
      </c>
      <c r="O118" s="68" t="str">
        <f t="shared" si="156"/>
        <v/>
      </c>
      <c r="P118" s="23" t="str">
        <f t="shared" si="157"/>
        <v/>
      </c>
      <c r="Q118" s="69" t="str">
        <f t="shared" si="158"/>
        <v/>
      </c>
      <c r="R118" s="23" t="str">
        <f t="shared" si="159"/>
        <v/>
      </c>
      <c r="S118" s="23" t="str">
        <f t="shared" si="160"/>
        <v/>
      </c>
      <c r="T118" s="16" t="str">
        <f t="shared" si="161"/>
        <v/>
      </c>
      <c r="U118" s="10"/>
      <c r="V118" s="10"/>
      <c r="W118" s="10"/>
      <c r="X118" s="10"/>
      <c r="Y118" s="10"/>
    </row>
    <row r="119" spans="1:25" ht="51" customHeight="1" x14ac:dyDescent="0.3">
      <c r="A119" s="87" t="s">
        <v>25</v>
      </c>
      <c r="B119" s="47"/>
      <c r="C119" s="47"/>
      <c r="D119" s="47"/>
      <c r="E119" s="47"/>
      <c r="F119" s="47"/>
      <c r="G119" s="10" t="str">
        <f t="shared" si="130"/>
        <v/>
      </c>
      <c r="H119" s="23" t="str">
        <f t="shared" si="149"/>
        <v/>
      </c>
      <c r="I119" s="68" t="str">
        <f t="shared" si="150"/>
        <v/>
      </c>
      <c r="J119" s="23" t="str">
        <f t="shared" si="151"/>
        <v/>
      </c>
      <c r="K119" s="23" t="str">
        <f t="shared" si="152"/>
        <v/>
      </c>
      <c r="L119" s="23" t="str">
        <f t="shared" si="153"/>
        <v/>
      </c>
      <c r="M119" s="23" t="str">
        <f t="shared" si="154"/>
        <v/>
      </c>
      <c r="N119" s="10" t="str">
        <f t="shared" si="155"/>
        <v/>
      </c>
      <c r="O119" s="68" t="str">
        <f t="shared" si="156"/>
        <v/>
      </c>
      <c r="P119" s="23" t="str">
        <f t="shared" si="157"/>
        <v/>
      </c>
      <c r="Q119" s="69" t="str">
        <f t="shared" si="158"/>
        <v/>
      </c>
      <c r="R119" s="23" t="str">
        <f t="shared" si="159"/>
        <v/>
      </c>
      <c r="S119" s="23" t="str">
        <f t="shared" si="160"/>
        <v/>
      </c>
      <c r="T119" s="16" t="str">
        <f t="shared" si="161"/>
        <v/>
      </c>
      <c r="U119" s="9"/>
      <c r="V119" s="9"/>
      <c r="W119" s="9"/>
      <c r="X119" s="9"/>
      <c r="Y119" s="9"/>
    </row>
    <row r="120" spans="1:25" ht="67.2" customHeight="1" x14ac:dyDescent="0.3">
      <c r="A120" s="87"/>
      <c r="B120" s="41"/>
      <c r="C120" s="41"/>
      <c r="D120" s="41"/>
      <c r="E120" s="41"/>
      <c r="F120" s="41"/>
      <c r="G120" s="12" t="str">
        <f t="shared" si="130"/>
        <v/>
      </c>
      <c r="H120" s="22" t="str">
        <f t="shared" si="149"/>
        <v/>
      </c>
      <c r="I120" s="66" t="str">
        <f t="shared" si="150"/>
        <v/>
      </c>
      <c r="J120" s="22" t="str">
        <f t="shared" si="151"/>
        <v/>
      </c>
      <c r="K120" s="22" t="str">
        <f t="shared" si="152"/>
        <v/>
      </c>
      <c r="L120" s="22" t="str">
        <f t="shared" si="153"/>
        <v/>
      </c>
      <c r="M120" s="22" t="str">
        <f t="shared" si="154"/>
        <v/>
      </c>
      <c r="N120" s="12" t="str">
        <f t="shared" si="155"/>
        <v/>
      </c>
      <c r="O120" s="66" t="str">
        <f t="shared" si="156"/>
        <v/>
      </c>
      <c r="P120" s="22" t="str">
        <f t="shared" si="157"/>
        <v/>
      </c>
      <c r="Q120" s="67" t="str">
        <f t="shared" si="158"/>
        <v/>
      </c>
      <c r="R120" s="22" t="str">
        <f t="shared" si="159"/>
        <v/>
      </c>
      <c r="S120" s="22" t="str">
        <f t="shared" si="160"/>
        <v/>
      </c>
      <c r="T120" s="24" t="str">
        <f t="shared" si="161"/>
        <v/>
      </c>
      <c r="U120" s="22"/>
      <c r="V120" s="22"/>
      <c r="W120" s="22"/>
      <c r="X120" s="22"/>
      <c r="Y120" s="22"/>
    </row>
    <row r="121" spans="1:25" ht="67.2" customHeight="1" x14ac:dyDescent="0.3">
      <c r="A121" s="87"/>
      <c r="B121" s="47"/>
      <c r="C121" s="47"/>
      <c r="D121" s="47"/>
      <c r="E121" s="47"/>
      <c r="F121" s="47"/>
      <c r="G121" s="10" t="str">
        <f t="shared" si="130"/>
        <v/>
      </c>
      <c r="H121" s="23" t="str">
        <f t="shared" si="149"/>
        <v/>
      </c>
      <c r="I121" s="68" t="str">
        <f t="shared" si="150"/>
        <v/>
      </c>
      <c r="J121" s="23" t="str">
        <f t="shared" si="151"/>
        <v/>
      </c>
      <c r="K121" s="23" t="str">
        <f t="shared" si="152"/>
        <v/>
      </c>
      <c r="L121" s="23" t="str">
        <f t="shared" si="153"/>
        <v/>
      </c>
      <c r="M121" s="23" t="str">
        <f t="shared" si="154"/>
        <v/>
      </c>
      <c r="N121" s="10" t="str">
        <f t="shared" si="155"/>
        <v/>
      </c>
      <c r="O121" s="68" t="str">
        <f t="shared" si="156"/>
        <v/>
      </c>
      <c r="P121" s="23" t="str">
        <f t="shared" si="157"/>
        <v/>
      </c>
      <c r="Q121" s="69" t="str">
        <f t="shared" si="158"/>
        <v/>
      </c>
      <c r="R121" s="23" t="str">
        <f t="shared" si="159"/>
        <v/>
      </c>
      <c r="S121" s="23" t="str">
        <f t="shared" si="160"/>
        <v/>
      </c>
      <c r="T121" s="16" t="str">
        <f t="shared" si="161"/>
        <v/>
      </c>
      <c r="U121" s="10"/>
      <c r="V121" s="10"/>
      <c r="W121" s="10"/>
      <c r="X121" s="10"/>
      <c r="Y121" s="10"/>
    </row>
    <row r="122" spans="1:25" ht="90" customHeight="1" x14ac:dyDescent="0.3">
      <c r="A122" s="87"/>
      <c r="B122" s="41"/>
      <c r="C122" s="41"/>
      <c r="D122" s="41"/>
      <c r="E122" s="41"/>
      <c r="F122" s="41"/>
      <c r="G122" s="12" t="str">
        <f t="shared" si="130"/>
        <v/>
      </c>
      <c r="H122" s="22" t="str">
        <f t="shared" si="149"/>
        <v/>
      </c>
      <c r="I122" s="66" t="str">
        <f t="shared" si="150"/>
        <v/>
      </c>
      <c r="J122" s="22" t="str">
        <f t="shared" si="151"/>
        <v/>
      </c>
      <c r="K122" s="22" t="str">
        <f t="shared" si="152"/>
        <v/>
      </c>
      <c r="L122" s="22" t="str">
        <f t="shared" si="153"/>
        <v/>
      </c>
      <c r="M122" s="22" t="str">
        <f t="shared" si="154"/>
        <v/>
      </c>
      <c r="N122" s="12" t="str">
        <f t="shared" si="155"/>
        <v/>
      </c>
      <c r="O122" s="66" t="str">
        <f t="shared" si="156"/>
        <v/>
      </c>
      <c r="P122" s="22" t="str">
        <f t="shared" si="157"/>
        <v/>
      </c>
      <c r="Q122" s="67" t="str">
        <f t="shared" si="158"/>
        <v/>
      </c>
      <c r="R122" s="22" t="str">
        <f t="shared" si="159"/>
        <v/>
      </c>
      <c r="S122" s="22" t="str">
        <f t="shared" si="160"/>
        <v/>
      </c>
      <c r="T122" s="24" t="str">
        <f t="shared" si="161"/>
        <v/>
      </c>
      <c r="U122" s="22"/>
      <c r="V122" s="22"/>
      <c r="W122" s="22"/>
      <c r="X122" s="22"/>
      <c r="Y122" s="22"/>
    </row>
    <row r="123" spans="1:25" ht="57" customHeight="1" x14ac:dyDescent="0.3">
      <c r="A123" s="87"/>
      <c r="B123" s="47"/>
      <c r="C123" s="47"/>
      <c r="D123" s="47"/>
      <c r="E123" s="47"/>
      <c r="F123" s="47"/>
      <c r="G123" s="10" t="str">
        <f t="shared" si="130"/>
        <v/>
      </c>
      <c r="H123" s="23" t="str">
        <f t="shared" si="149"/>
        <v/>
      </c>
      <c r="I123" s="68" t="str">
        <f t="shared" si="150"/>
        <v/>
      </c>
      <c r="J123" s="23" t="str">
        <f t="shared" si="151"/>
        <v/>
      </c>
      <c r="K123" s="23" t="str">
        <f t="shared" si="152"/>
        <v/>
      </c>
      <c r="L123" s="23" t="str">
        <f t="shared" si="153"/>
        <v/>
      </c>
      <c r="M123" s="23" t="str">
        <f t="shared" si="154"/>
        <v/>
      </c>
      <c r="N123" s="10" t="str">
        <f t="shared" si="155"/>
        <v/>
      </c>
      <c r="O123" s="68" t="str">
        <f t="shared" si="156"/>
        <v/>
      </c>
      <c r="P123" s="23" t="str">
        <f t="shared" si="157"/>
        <v/>
      </c>
      <c r="Q123" s="69" t="str">
        <f t="shared" si="158"/>
        <v/>
      </c>
      <c r="R123" s="23" t="str">
        <f t="shared" si="159"/>
        <v/>
      </c>
      <c r="S123" s="23" t="str">
        <f t="shared" si="160"/>
        <v/>
      </c>
      <c r="T123" s="16" t="str">
        <f t="shared" si="161"/>
        <v/>
      </c>
      <c r="U123" s="10"/>
      <c r="V123" s="10"/>
      <c r="W123" s="10"/>
      <c r="X123" s="10"/>
      <c r="Y123" s="10"/>
    </row>
    <row r="124" spans="1:25" ht="30" customHeight="1" x14ac:dyDescent="0.3">
      <c r="A124" s="87"/>
      <c r="B124" s="41"/>
      <c r="C124" s="41"/>
      <c r="D124" s="41"/>
      <c r="E124" s="41"/>
      <c r="F124" s="41"/>
      <c r="G124" s="12" t="str">
        <f t="shared" si="130"/>
        <v/>
      </c>
      <c r="H124" s="22" t="str">
        <f t="shared" si="149"/>
        <v/>
      </c>
      <c r="I124" s="66" t="str">
        <f t="shared" si="150"/>
        <v/>
      </c>
      <c r="J124" s="22" t="str">
        <f t="shared" si="151"/>
        <v/>
      </c>
      <c r="K124" s="22" t="str">
        <f t="shared" si="152"/>
        <v/>
      </c>
      <c r="L124" s="22" t="str">
        <f t="shared" si="153"/>
        <v/>
      </c>
      <c r="M124" s="22" t="str">
        <f t="shared" si="154"/>
        <v/>
      </c>
      <c r="N124" s="12" t="str">
        <f t="shared" si="155"/>
        <v/>
      </c>
      <c r="O124" s="66" t="str">
        <f t="shared" si="156"/>
        <v/>
      </c>
      <c r="P124" s="22" t="str">
        <f t="shared" si="157"/>
        <v/>
      </c>
      <c r="Q124" s="67" t="str">
        <f t="shared" si="158"/>
        <v/>
      </c>
      <c r="R124" s="22" t="str">
        <f t="shared" si="159"/>
        <v/>
      </c>
      <c r="S124" s="22" t="str">
        <f t="shared" si="160"/>
        <v/>
      </c>
      <c r="T124" s="24" t="str">
        <f t="shared" si="161"/>
        <v/>
      </c>
      <c r="U124" s="22"/>
      <c r="V124" s="22"/>
      <c r="W124" s="22"/>
      <c r="X124" s="22"/>
      <c r="Y124" s="22"/>
    </row>
    <row r="125" spans="1:25" ht="30" customHeight="1" x14ac:dyDescent="0.3">
      <c r="A125" s="87"/>
      <c r="B125" s="47"/>
      <c r="C125" s="47"/>
      <c r="D125" s="47"/>
      <c r="E125" s="47"/>
      <c r="F125" s="47"/>
      <c r="G125" s="10" t="str">
        <f t="shared" si="130"/>
        <v/>
      </c>
      <c r="H125" s="23" t="str">
        <f t="shared" si="149"/>
        <v/>
      </c>
      <c r="I125" s="68" t="str">
        <f t="shared" si="150"/>
        <v/>
      </c>
      <c r="J125" s="23" t="str">
        <f t="shared" si="151"/>
        <v/>
      </c>
      <c r="K125" s="23" t="str">
        <f t="shared" si="152"/>
        <v/>
      </c>
      <c r="L125" s="23" t="str">
        <f t="shared" si="153"/>
        <v/>
      </c>
      <c r="M125" s="23" t="str">
        <f t="shared" si="154"/>
        <v/>
      </c>
      <c r="N125" s="10" t="str">
        <f t="shared" si="155"/>
        <v/>
      </c>
      <c r="O125" s="68" t="str">
        <f t="shared" si="156"/>
        <v/>
      </c>
      <c r="P125" s="23" t="str">
        <f t="shared" si="157"/>
        <v/>
      </c>
      <c r="Q125" s="69" t="str">
        <f t="shared" si="158"/>
        <v/>
      </c>
      <c r="R125" s="23" t="str">
        <f t="shared" si="159"/>
        <v/>
      </c>
      <c r="S125" s="23" t="str">
        <f t="shared" si="160"/>
        <v/>
      </c>
      <c r="T125" s="16" t="str">
        <f t="shared" si="161"/>
        <v/>
      </c>
      <c r="U125" s="10"/>
      <c r="V125" s="10"/>
      <c r="W125" s="10"/>
      <c r="X125" s="10"/>
      <c r="Y125" s="10"/>
    </row>
    <row r="126" spans="1:25" ht="117" customHeight="1" x14ac:dyDescent="0.3">
      <c r="A126" s="84" t="s">
        <v>60</v>
      </c>
      <c r="B126" s="41"/>
      <c r="C126" s="41"/>
      <c r="D126" s="41"/>
      <c r="E126" s="41"/>
      <c r="F126" s="41"/>
      <c r="G126" s="12" t="str">
        <f t="shared" si="130"/>
        <v/>
      </c>
      <c r="H126" s="22" t="str">
        <f t="shared" si="149"/>
        <v/>
      </c>
      <c r="I126" s="66" t="str">
        <f t="shared" si="150"/>
        <v/>
      </c>
      <c r="J126" s="22" t="str">
        <f t="shared" si="151"/>
        <v/>
      </c>
      <c r="K126" s="22" t="str">
        <f t="shared" si="152"/>
        <v/>
      </c>
      <c r="L126" s="22" t="str">
        <f t="shared" si="153"/>
        <v/>
      </c>
      <c r="M126" s="22" t="str">
        <f t="shared" si="154"/>
        <v/>
      </c>
      <c r="N126" s="12" t="str">
        <f t="shared" si="155"/>
        <v/>
      </c>
      <c r="O126" s="66" t="str">
        <f t="shared" si="156"/>
        <v/>
      </c>
      <c r="P126" s="22" t="str">
        <f t="shared" si="157"/>
        <v/>
      </c>
      <c r="Q126" s="67" t="str">
        <f t="shared" si="158"/>
        <v/>
      </c>
      <c r="R126" s="22" t="str">
        <f t="shared" si="159"/>
        <v/>
      </c>
      <c r="S126" s="22" t="str">
        <f t="shared" si="160"/>
        <v/>
      </c>
      <c r="T126" s="24" t="str">
        <f t="shared" si="161"/>
        <v/>
      </c>
      <c r="U126" s="22"/>
      <c r="V126" s="22"/>
      <c r="W126" s="22"/>
      <c r="X126" s="22"/>
      <c r="Y126" s="22"/>
    </row>
    <row r="127" spans="1:25" ht="59.4" customHeight="1" x14ac:dyDescent="0.3">
      <c r="A127" s="85"/>
      <c r="B127" s="47"/>
      <c r="C127" s="47"/>
      <c r="D127" s="47"/>
      <c r="E127" s="47"/>
      <c r="F127" s="47"/>
      <c r="G127" s="10" t="str">
        <f t="shared" si="130"/>
        <v/>
      </c>
      <c r="H127" s="23" t="str">
        <f t="shared" si="149"/>
        <v/>
      </c>
      <c r="I127" s="68" t="str">
        <f t="shared" si="150"/>
        <v/>
      </c>
      <c r="J127" s="23" t="str">
        <f t="shared" si="151"/>
        <v/>
      </c>
      <c r="K127" s="23" t="str">
        <f t="shared" si="152"/>
        <v/>
      </c>
      <c r="L127" s="23" t="str">
        <f t="shared" si="153"/>
        <v/>
      </c>
      <c r="M127" s="23" t="str">
        <f t="shared" si="154"/>
        <v/>
      </c>
      <c r="N127" s="10" t="str">
        <f t="shared" si="155"/>
        <v/>
      </c>
      <c r="O127" s="68" t="str">
        <f t="shared" si="156"/>
        <v/>
      </c>
      <c r="P127" s="23" t="str">
        <f t="shared" si="157"/>
        <v/>
      </c>
      <c r="Q127" s="69" t="str">
        <f t="shared" si="158"/>
        <v/>
      </c>
      <c r="R127" s="23" t="str">
        <f t="shared" si="159"/>
        <v/>
      </c>
      <c r="S127" s="23" t="str">
        <f t="shared" si="160"/>
        <v/>
      </c>
      <c r="T127" s="16" t="str">
        <f t="shared" si="161"/>
        <v/>
      </c>
      <c r="U127" s="10"/>
      <c r="V127" s="10"/>
      <c r="W127" s="10"/>
      <c r="X127" s="10"/>
      <c r="Y127" s="10"/>
    </row>
    <row r="128" spans="1:25" ht="78.599999999999994" customHeight="1" x14ac:dyDescent="0.3">
      <c r="A128" s="86"/>
      <c r="B128" s="41"/>
      <c r="C128" s="41"/>
      <c r="D128" s="41"/>
      <c r="E128" s="41"/>
      <c r="F128" s="41"/>
      <c r="G128" s="12" t="str">
        <f t="shared" si="130"/>
        <v/>
      </c>
      <c r="H128" s="22" t="str">
        <f t="shared" si="149"/>
        <v/>
      </c>
      <c r="I128" s="66" t="str">
        <f t="shared" si="150"/>
        <v/>
      </c>
      <c r="J128" s="22" t="str">
        <f t="shared" si="151"/>
        <v/>
      </c>
      <c r="K128" s="22" t="str">
        <f t="shared" si="152"/>
        <v/>
      </c>
      <c r="L128" s="22" t="str">
        <f t="shared" si="153"/>
        <v/>
      </c>
      <c r="M128" s="22" t="str">
        <f t="shared" si="154"/>
        <v/>
      </c>
      <c r="N128" s="12" t="str">
        <f t="shared" si="155"/>
        <v/>
      </c>
      <c r="O128" s="66" t="str">
        <f t="shared" si="156"/>
        <v/>
      </c>
      <c r="P128" s="22" t="str">
        <f t="shared" si="157"/>
        <v/>
      </c>
      <c r="Q128" s="67" t="str">
        <f t="shared" si="158"/>
        <v/>
      </c>
      <c r="R128" s="22" t="str">
        <f t="shared" si="159"/>
        <v/>
      </c>
      <c r="S128" s="22" t="str">
        <f t="shared" si="160"/>
        <v/>
      </c>
      <c r="T128" s="24" t="str">
        <f t="shared" si="161"/>
        <v/>
      </c>
      <c r="U128" s="22"/>
      <c r="V128" s="22"/>
      <c r="W128" s="22"/>
      <c r="X128" s="22"/>
      <c r="Y128" s="22"/>
    </row>
    <row r="129" spans="1:25" ht="85.2" customHeight="1" x14ac:dyDescent="0.3">
      <c r="A129" s="73" t="s">
        <v>34</v>
      </c>
      <c r="B129" s="47"/>
      <c r="C129" s="47"/>
      <c r="D129" s="47"/>
      <c r="E129" s="47"/>
      <c r="F129" s="47"/>
      <c r="G129" s="10" t="str">
        <f t="shared" si="130"/>
        <v/>
      </c>
      <c r="H129" s="23" t="str">
        <f t="shared" si="149"/>
        <v/>
      </c>
      <c r="I129" s="68" t="str">
        <f t="shared" si="150"/>
        <v/>
      </c>
      <c r="J129" s="23" t="str">
        <f t="shared" si="151"/>
        <v/>
      </c>
      <c r="K129" s="23" t="str">
        <f t="shared" si="152"/>
        <v/>
      </c>
      <c r="L129" s="23" t="str">
        <f t="shared" si="153"/>
        <v/>
      </c>
      <c r="M129" s="23" t="str">
        <f t="shared" si="154"/>
        <v/>
      </c>
      <c r="N129" s="10" t="str">
        <f t="shared" si="155"/>
        <v/>
      </c>
      <c r="O129" s="68" t="str">
        <f t="shared" si="156"/>
        <v/>
      </c>
      <c r="P129" s="23" t="str">
        <f t="shared" si="157"/>
        <v/>
      </c>
      <c r="Q129" s="69" t="str">
        <f t="shared" si="158"/>
        <v/>
      </c>
      <c r="R129" s="23" t="str">
        <f t="shared" si="159"/>
        <v/>
      </c>
      <c r="S129" s="23" t="str">
        <f t="shared" si="160"/>
        <v/>
      </c>
      <c r="T129" s="16" t="str">
        <f t="shared" si="161"/>
        <v/>
      </c>
      <c r="U129" s="10"/>
      <c r="V129" s="10"/>
      <c r="W129" s="10"/>
      <c r="X129" s="10"/>
      <c r="Y129" s="10"/>
    </row>
    <row r="130" spans="1:25" ht="142.05000000000001" customHeight="1" x14ac:dyDescent="0.3">
      <c r="A130" s="73"/>
      <c r="B130" s="41"/>
      <c r="C130" s="41"/>
      <c r="D130" s="41"/>
      <c r="E130" s="41"/>
      <c r="F130" s="41"/>
      <c r="G130" s="12" t="str">
        <f t="shared" si="130"/>
        <v/>
      </c>
      <c r="H130" s="22" t="str">
        <f t="shared" si="149"/>
        <v/>
      </c>
      <c r="I130" s="66" t="str">
        <f t="shared" si="150"/>
        <v/>
      </c>
      <c r="J130" s="22" t="str">
        <f t="shared" si="151"/>
        <v/>
      </c>
      <c r="K130" s="22" t="str">
        <f t="shared" si="152"/>
        <v/>
      </c>
      <c r="L130" s="22" t="str">
        <f t="shared" si="153"/>
        <v/>
      </c>
      <c r="M130" s="22" t="str">
        <f t="shared" si="154"/>
        <v/>
      </c>
      <c r="N130" s="12" t="str">
        <f t="shared" si="155"/>
        <v/>
      </c>
      <c r="O130" s="66" t="str">
        <f t="shared" si="156"/>
        <v/>
      </c>
      <c r="P130" s="22" t="str">
        <f t="shared" si="157"/>
        <v/>
      </c>
      <c r="Q130" s="67" t="str">
        <f t="shared" si="158"/>
        <v/>
      </c>
      <c r="R130" s="22" t="str">
        <f t="shared" si="159"/>
        <v/>
      </c>
      <c r="S130" s="22" t="str">
        <f t="shared" si="160"/>
        <v/>
      </c>
      <c r="T130" s="24" t="str">
        <f t="shared" si="161"/>
        <v/>
      </c>
      <c r="U130" s="22"/>
      <c r="V130" s="22"/>
      <c r="W130" s="22"/>
      <c r="X130" s="22"/>
      <c r="Y130" s="22"/>
    </row>
    <row r="131" spans="1:25" ht="243.6" customHeight="1" x14ac:dyDescent="0.3">
      <c r="A131" s="73"/>
      <c r="B131" s="47"/>
      <c r="C131" s="47"/>
      <c r="D131" s="47"/>
      <c r="E131" s="47"/>
      <c r="F131" s="47"/>
      <c r="G131" s="10" t="str">
        <f t="shared" si="130"/>
        <v/>
      </c>
      <c r="H131" s="23" t="str">
        <f t="shared" si="149"/>
        <v/>
      </c>
      <c r="I131" s="68" t="str">
        <f t="shared" si="150"/>
        <v/>
      </c>
      <c r="J131" s="23" t="str">
        <f t="shared" si="151"/>
        <v/>
      </c>
      <c r="K131" s="23" t="str">
        <f t="shared" si="152"/>
        <v/>
      </c>
      <c r="L131" s="23" t="str">
        <f t="shared" si="153"/>
        <v/>
      </c>
      <c r="M131" s="23" t="str">
        <f t="shared" si="154"/>
        <v/>
      </c>
      <c r="N131" s="10" t="str">
        <f t="shared" si="155"/>
        <v/>
      </c>
      <c r="O131" s="68" t="str">
        <f t="shared" si="156"/>
        <v/>
      </c>
      <c r="P131" s="23" t="str">
        <f t="shared" si="157"/>
        <v/>
      </c>
      <c r="Q131" s="69" t="str">
        <f t="shared" si="158"/>
        <v/>
      </c>
      <c r="R131" s="23" t="str">
        <f t="shared" si="159"/>
        <v/>
      </c>
      <c r="S131" s="23" t="str">
        <f t="shared" si="160"/>
        <v/>
      </c>
      <c r="T131" s="16" t="str">
        <f t="shared" si="161"/>
        <v/>
      </c>
      <c r="U131" s="10"/>
      <c r="V131" s="10"/>
      <c r="W131" s="10"/>
      <c r="X131" s="10"/>
      <c r="Y131" s="10"/>
    </row>
    <row r="132" spans="1:25" ht="162" customHeight="1" x14ac:dyDescent="0.3">
      <c r="A132" s="73"/>
      <c r="B132" s="41"/>
      <c r="C132" s="41"/>
      <c r="D132" s="41"/>
      <c r="E132" s="41"/>
      <c r="F132" s="41"/>
      <c r="G132" s="12" t="str">
        <f t="shared" si="130"/>
        <v/>
      </c>
      <c r="H132" s="22" t="str">
        <f t="shared" si="149"/>
        <v/>
      </c>
      <c r="I132" s="66" t="str">
        <f t="shared" si="150"/>
        <v/>
      </c>
      <c r="J132" s="22" t="str">
        <f t="shared" si="151"/>
        <v/>
      </c>
      <c r="K132" s="22" t="str">
        <f t="shared" si="152"/>
        <v/>
      </c>
      <c r="L132" s="22" t="str">
        <f t="shared" si="153"/>
        <v/>
      </c>
      <c r="M132" s="22" t="str">
        <f t="shared" si="154"/>
        <v/>
      </c>
      <c r="N132" s="12" t="str">
        <f t="shared" si="155"/>
        <v/>
      </c>
      <c r="O132" s="66" t="str">
        <f t="shared" si="156"/>
        <v/>
      </c>
      <c r="P132" s="22" t="str">
        <f t="shared" si="157"/>
        <v/>
      </c>
      <c r="Q132" s="67" t="str">
        <f t="shared" si="158"/>
        <v/>
      </c>
      <c r="R132" s="22" t="str">
        <f t="shared" si="159"/>
        <v/>
      </c>
      <c r="S132" s="22" t="str">
        <f t="shared" si="160"/>
        <v/>
      </c>
      <c r="T132" s="24" t="str">
        <f t="shared" si="161"/>
        <v/>
      </c>
      <c r="U132" s="22"/>
      <c r="V132" s="22"/>
      <c r="W132" s="22"/>
      <c r="X132" s="22"/>
      <c r="Y132" s="22"/>
    </row>
    <row r="133" spans="1:25" ht="84" customHeight="1" x14ac:dyDescent="0.3">
      <c r="A133" s="73"/>
      <c r="B133" s="47"/>
      <c r="C133" s="47"/>
      <c r="D133" s="47"/>
      <c r="E133" s="47"/>
      <c r="F133" s="47"/>
      <c r="G133" s="10" t="str">
        <f t="shared" si="130"/>
        <v/>
      </c>
      <c r="H133" s="23" t="str">
        <f t="shared" si="149"/>
        <v/>
      </c>
      <c r="I133" s="68" t="str">
        <f t="shared" si="150"/>
        <v/>
      </c>
      <c r="J133" s="23" t="str">
        <f t="shared" si="151"/>
        <v/>
      </c>
      <c r="K133" s="23" t="str">
        <f t="shared" si="152"/>
        <v/>
      </c>
      <c r="L133" s="23" t="str">
        <f t="shared" si="153"/>
        <v/>
      </c>
      <c r="M133" s="23" t="str">
        <f t="shared" si="154"/>
        <v/>
      </c>
      <c r="N133" s="10" t="str">
        <f t="shared" si="155"/>
        <v/>
      </c>
      <c r="O133" s="68" t="str">
        <f t="shared" si="156"/>
        <v/>
      </c>
      <c r="P133" s="23" t="str">
        <f t="shared" si="157"/>
        <v/>
      </c>
      <c r="Q133" s="69" t="str">
        <f t="shared" si="158"/>
        <v/>
      </c>
      <c r="R133" s="23" t="str">
        <f t="shared" si="159"/>
        <v/>
      </c>
      <c r="S133" s="23" t="str">
        <f t="shared" si="160"/>
        <v/>
      </c>
      <c r="T133" s="16" t="str">
        <f t="shared" si="161"/>
        <v/>
      </c>
      <c r="U133" s="10"/>
      <c r="V133" s="10"/>
      <c r="W133" s="10"/>
      <c r="X133" s="10"/>
      <c r="Y133" s="10"/>
    </row>
    <row r="134" spans="1:25" ht="165.6" customHeight="1" x14ac:dyDescent="0.3">
      <c r="A134" s="73"/>
      <c r="B134" s="41"/>
      <c r="C134" s="41"/>
      <c r="D134" s="41"/>
      <c r="E134" s="41"/>
      <c r="F134" s="41"/>
      <c r="G134" s="12" t="str">
        <f t="shared" si="130"/>
        <v/>
      </c>
      <c r="H134" s="22" t="str">
        <f t="shared" si="149"/>
        <v/>
      </c>
      <c r="I134" s="66" t="str">
        <f t="shared" si="150"/>
        <v/>
      </c>
      <c r="J134" s="22" t="str">
        <f t="shared" si="151"/>
        <v/>
      </c>
      <c r="K134" s="22" t="str">
        <f t="shared" si="152"/>
        <v/>
      </c>
      <c r="L134" s="22" t="str">
        <f t="shared" si="153"/>
        <v/>
      </c>
      <c r="M134" s="22" t="str">
        <f t="shared" si="154"/>
        <v/>
      </c>
      <c r="N134" s="12" t="str">
        <f t="shared" si="155"/>
        <v/>
      </c>
      <c r="O134" s="66" t="str">
        <f t="shared" si="156"/>
        <v/>
      </c>
      <c r="P134" s="22" t="str">
        <f t="shared" si="157"/>
        <v/>
      </c>
      <c r="Q134" s="67" t="str">
        <f t="shared" si="158"/>
        <v/>
      </c>
      <c r="R134" s="22" t="str">
        <f t="shared" si="159"/>
        <v/>
      </c>
      <c r="S134" s="22" t="str">
        <f t="shared" si="160"/>
        <v/>
      </c>
      <c r="T134" s="24" t="str">
        <f t="shared" si="161"/>
        <v/>
      </c>
      <c r="U134" s="22"/>
      <c r="V134" s="22"/>
      <c r="W134" s="22"/>
      <c r="X134" s="22"/>
      <c r="Y134" s="22"/>
    </row>
    <row r="135" spans="1:25" ht="106.05" customHeight="1" x14ac:dyDescent="0.3">
      <c r="A135" s="73"/>
      <c r="B135" s="47"/>
      <c r="C135" s="47"/>
      <c r="D135" s="47"/>
      <c r="E135" s="47"/>
      <c r="F135" s="47"/>
      <c r="G135" s="10" t="str">
        <f t="shared" si="130"/>
        <v/>
      </c>
      <c r="H135" s="23" t="str">
        <f t="shared" si="149"/>
        <v/>
      </c>
      <c r="I135" s="68" t="str">
        <f t="shared" si="150"/>
        <v/>
      </c>
      <c r="J135" s="23" t="str">
        <f t="shared" si="151"/>
        <v/>
      </c>
      <c r="K135" s="23" t="str">
        <f t="shared" si="152"/>
        <v/>
      </c>
      <c r="L135" s="23" t="str">
        <f t="shared" si="153"/>
        <v/>
      </c>
      <c r="M135" s="23" t="str">
        <f t="shared" si="154"/>
        <v/>
      </c>
      <c r="N135" s="10" t="str">
        <f t="shared" si="155"/>
        <v/>
      </c>
      <c r="O135" s="68" t="str">
        <f t="shared" si="156"/>
        <v/>
      </c>
      <c r="P135" s="23" t="str">
        <f t="shared" si="157"/>
        <v/>
      </c>
      <c r="Q135" s="69" t="str">
        <f t="shared" si="158"/>
        <v/>
      </c>
      <c r="R135" s="23" t="str">
        <f t="shared" si="159"/>
        <v/>
      </c>
      <c r="S135" s="23" t="str">
        <f t="shared" si="160"/>
        <v/>
      </c>
      <c r="T135" s="16" t="str">
        <f t="shared" si="161"/>
        <v/>
      </c>
      <c r="U135" s="10"/>
      <c r="V135" s="10"/>
      <c r="W135" s="10"/>
      <c r="X135" s="10"/>
      <c r="Y135" s="10"/>
    </row>
    <row r="136" spans="1:25" ht="18.45" customHeight="1" x14ac:dyDescent="0.3">
      <c r="A136" s="6" t="s">
        <v>45</v>
      </c>
      <c r="B136" s="36"/>
      <c r="C136" s="36"/>
      <c r="D136" s="37"/>
      <c r="E136" s="6"/>
      <c r="F136" s="37"/>
      <c r="G136" s="6"/>
      <c r="H136" s="6"/>
      <c r="I136" s="6"/>
      <c r="J136" s="6"/>
      <c r="K136" s="6"/>
      <c r="L136" s="6"/>
      <c r="M136" s="6"/>
      <c r="N136" s="6"/>
      <c r="O136" s="6"/>
      <c r="P136" s="6"/>
      <c r="Q136" s="6"/>
      <c r="R136" s="6"/>
      <c r="S136" s="6"/>
      <c r="T136" s="6"/>
      <c r="U136" s="6"/>
      <c r="V136" s="6"/>
      <c r="W136" s="6"/>
      <c r="X136" s="6"/>
      <c r="Y136" s="6"/>
    </row>
    <row r="137" spans="1:25" ht="92.4" customHeight="1" x14ac:dyDescent="0.3">
      <c r="A137" s="75" t="s">
        <v>35</v>
      </c>
      <c r="B137" s="45" t="s">
        <v>46</v>
      </c>
      <c r="C137" s="45"/>
      <c r="D137" s="42" t="s">
        <v>44</v>
      </c>
      <c r="E137" s="21"/>
      <c r="F137" s="45" t="s">
        <v>37</v>
      </c>
      <c r="G137" s="22"/>
      <c r="H137" s="22"/>
      <c r="I137" s="22"/>
      <c r="J137" s="22"/>
      <c r="K137" s="22"/>
      <c r="L137" s="22"/>
      <c r="M137" s="22"/>
      <c r="N137" s="22"/>
      <c r="O137" s="22"/>
      <c r="P137" s="22"/>
      <c r="Q137" s="22"/>
      <c r="R137" s="22"/>
      <c r="S137" s="22"/>
      <c r="T137" s="22"/>
      <c r="U137" s="22"/>
      <c r="V137" s="22"/>
      <c r="W137" s="22"/>
      <c r="X137" s="22"/>
      <c r="Y137" s="22"/>
    </row>
    <row r="138" spans="1:25" ht="92.4" customHeight="1" x14ac:dyDescent="0.3">
      <c r="A138" s="76"/>
      <c r="B138" s="43" t="s">
        <v>47</v>
      </c>
      <c r="C138" s="43"/>
      <c r="D138" s="48" t="s">
        <v>50</v>
      </c>
      <c r="E138" s="18"/>
      <c r="F138" s="50" t="s">
        <v>37</v>
      </c>
      <c r="G138" s="10"/>
      <c r="H138" s="10"/>
      <c r="I138" s="10"/>
      <c r="J138" s="10"/>
      <c r="K138" s="10"/>
      <c r="L138" s="10"/>
      <c r="M138" s="10"/>
      <c r="N138" s="10"/>
      <c r="O138" s="10"/>
      <c r="P138" s="10"/>
      <c r="Q138" s="10"/>
      <c r="R138" s="10"/>
      <c r="S138" s="10"/>
      <c r="T138" s="10"/>
      <c r="U138" s="10"/>
      <c r="V138" s="10"/>
      <c r="W138" s="10"/>
      <c r="X138" s="10"/>
      <c r="Y138" s="10"/>
    </row>
    <row r="139" spans="1:25" ht="92.4" customHeight="1" x14ac:dyDescent="0.3">
      <c r="A139" s="76"/>
      <c r="B139" s="45" t="s">
        <v>48</v>
      </c>
      <c r="C139" s="45"/>
      <c r="D139" s="42" t="s">
        <v>51</v>
      </c>
      <c r="E139" s="21"/>
      <c r="F139" s="45" t="s">
        <v>38</v>
      </c>
      <c r="G139" s="22"/>
      <c r="H139" s="22"/>
      <c r="I139" s="22"/>
      <c r="J139" s="22"/>
      <c r="K139" s="22"/>
      <c r="L139" s="22"/>
      <c r="M139" s="22"/>
      <c r="N139" s="22"/>
      <c r="O139" s="22"/>
      <c r="P139" s="22"/>
      <c r="Q139" s="22"/>
      <c r="R139" s="22"/>
      <c r="S139" s="22"/>
      <c r="T139" s="22"/>
      <c r="U139" s="22"/>
      <c r="V139" s="22"/>
      <c r="W139" s="22"/>
      <c r="X139" s="22"/>
      <c r="Y139" s="22"/>
    </row>
    <row r="140" spans="1:25" ht="99.6" customHeight="1" x14ac:dyDescent="0.3">
      <c r="A140" s="76"/>
      <c r="B140" s="43" t="s">
        <v>52</v>
      </c>
      <c r="C140" s="43"/>
      <c r="D140" s="48" t="s">
        <v>53</v>
      </c>
      <c r="E140" s="18"/>
      <c r="F140" s="50" t="s">
        <v>39</v>
      </c>
      <c r="G140" s="10"/>
      <c r="H140" s="10"/>
      <c r="I140" s="10"/>
      <c r="J140" s="10"/>
      <c r="K140" s="10"/>
      <c r="L140" s="10"/>
      <c r="M140" s="10"/>
      <c r="N140" s="10"/>
      <c r="O140" s="10"/>
      <c r="P140" s="10"/>
      <c r="Q140" s="10"/>
      <c r="R140" s="10"/>
      <c r="S140" s="10"/>
      <c r="T140" s="10"/>
      <c r="U140" s="10"/>
      <c r="V140" s="10"/>
      <c r="W140" s="10"/>
      <c r="X140" s="10"/>
      <c r="Y140" s="10"/>
    </row>
    <row r="141" spans="1:25" ht="409.5" customHeight="1" x14ac:dyDescent="0.3">
      <c r="A141" s="77"/>
      <c r="B141" s="45" t="s">
        <v>49</v>
      </c>
      <c r="C141" s="45"/>
      <c r="D141" s="42" t="s">
        <v>57</v>
      </c>
      <c r="E141" s="21"/>
      <c r="F141" s="45" t="s">
        <v>36</v>
      </c>
      <c r="G141" s="22"/>
      <c r="H141" s="22"/>
      <c r="I141" s="22"/>
      <c r="J141" s="22"/>
      <c r="K141" s="22"/>
      <c r="L141" s="22"/>
      <c r="M141" s="22"/>
      <c r="N141" s="22"/>
      <c r="O141" s="22"/>
      <c r="P141" s="22"/>
      <c r="Q141" s="22"/>
      <c r="R141" s="22"/>
      <c r="S141" s="22"/>
      <c r="T141" s="22"/>
      <c r="U141" s="22"/>
      <c r="V141" s="22"/>
      <c r="W141" s="22"/>
      <c r="X141" s="22"/>
      <c r="Y141" s="22"/>
    </row>
    <row r="142" spans="1:25" ht="21.6" customHeight="1" x14ac:dyDescent="0.3">
      <c r="A142" s="78" t="s">
        <v>58</v>
      </c>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80"/>
    </row>
    <row r="143" spans="1:25" ht="56.55" customHeight="1" x14ac:dyDescent="0.3">
      <c r="A143" s="81" t="s">
        <v>26</v>
      </c>
      <c r="B143" s="51"/>
      <c r="C143" s="51"/>
      <c r="D143" s="51"/>
      <c r="E143" s="51"/>
      <c r="F143" s="51"/>
      <c r="G143" s="12" t="str">
        <f>IF(ISNUMBER(SEARCH("lait",F143)), "•","")</f>
        <v/>
      </c>
      <c r="H143" s="22" t="str">
        <f>IF(ISNUMBER(SEARCH("Gluten",F143)), "•","")</f>
        <v/>
      </c>
      <c r="I143" s="66" t="str">
        <f>IF(ISNUMBER(SEARCH("Arachide,",F143)), "•","")</f>
        <v/>
      </c>
      <c r="J143" s="22" t="str">
        <f>IF(ISNUMBER(SEARCH("Céleri",F143)), "•","")</f>
        <v/>
      </c>
      <c r="K143" s="22" t="str">
        <f>IF(ISNUMBER(SEARCH("Crustacé",F143)), "•","")</f>
        <v/>
      </c>
      <c r="L143" s="22" t="str">
        <f>IF(ISNUMBER(SEARCH("Fruits à coque",F143)), "•","")</f>
        <v/>
      </c>
      <c r="M143" s="22" t="str">
        <f>IF(ISNUMBER(SEARCH("Oeuf",F143)), "•","")</f>
        <v/>
      </c>
      <c r="N143" s="12" t="str">
        <f>IF(ISNUMBER(SEARCH("Sulfites",F143)), "•","")</f>
        <v/>
      </c>
      <c r="O143" s="66" t="str">
        <f>IF(ISNUMBER(SEARCH("Soja",F143)), "•","")</f>
        <v/>
      </c>
      <c r="P143" s="22" t="str">
        <f>IF(ISNUMBER(SEARCH("Sésame",F143)), "•","")</f>
        <v/>
      </c>
      <c r="Q143" s="67" t="str">
        <f>IF(ISNUMBER(SEARCH("Poisson",F143)), "•","")</f>
        <v/>
      </c>
      <c r="R143" s="22" t="str">
        <f>IF(ISNUMBER(SEARCH("Moutarde",F143)), "•","")</f>
        <v/>
      </c>
      <c r="S143" s="22" t="str">
        <f>IF(ISNUMBER(SEARCH("Lupin",F143)), "•","")</f>
        <v/>
      </c>
      <c r="T143" s="24" t="str">
        <f>IF(ISNUMBER(SEARCH("Mollusque",F143)), "•","")</f>
        <v/>
      </c>
      <c r="U143" s="22"/>
      <c r="V143" s="22"/>
      <c r="W143" s="22"/>
      <c r="X143" s="22"/>
      <c r="Y143" s="22"/>
    </row>
    <row r="144" spans="1:25" ht="56.55" customHeight="1" x14ac:dyDescent="0.3">
      <c r="A144" s="82"/>
      <c r="B144" s="51"/>
      <c r="C144" s="51"/>
      <c r="D144" s="51"/>
      <c r="E144" s="51"/>
      <c r="F144" s="51"/>
      <c r="G144" s="12" t="str">
        <f>IF(ISNUMBER(SEARCH("lait",F144)), "•","")</f>
        <v/>
      </c>
      <c r="H144" s="22" t="str">
        <f>IF(ISNUMBER(SEARCH("Gluten",F144)), "•","")</f>
        <v/>
      </c>
      <c r="I144" s="66" t="str">
        <f>IF(ISNUMBER(SEARCH("Arachide,",F144)), "•","")</f>
        <v/>
      </c>
      <c r="J144" s="22" t="str">
        <f>IF(ISNUMBER(SEARCH("Céleri",F144)), "•","")</f>
        <v/>
      </c>
      <c r="K144" s="22" t="str">
        <f>IF(ISNUMBER(SEARCH("Crustacé",F144)), "•","")</f>
        <v/>
      </c>
      <c r="L144" s="22" t="str">
        <f>IF(ISNUMBER(SEARCH("Fruits à coque",F144)), "•","")</f>
        <v/>
      </c>
      <c r="M144" s="22" t="str">
        <f>IF(ISNUMBER(SEARCH("Oeuf",F144)), "•","")</f>
        <v/>
      </c>
      <c r="N144" s="12" t="str">
        <f>IF(ISNUMBER(SEARCH("Sulfites",F144)), "•","")</f>
        <v/>
      </c>
      <c r="O144" s="66" t="str">
        <f>IF(ISNUMBER(SEARCH("Soja",F144)), "•","")</f>
        <v/>
      </c>
      <c r="P144" s="22" t="str">
        <f>IF(ISNUMBER(SEARCH("Sésame",F144)), "•","")</f>
        <v/>
      </c>
      <c r="Q144" s="67" t="str">
        <f>IF(ISNUMBER(SEARCH("Poisson",F144)), "•","")</f>
        <v/>
      </c>
      <c r="R144" s="22" t="str">
        <f>IF(ISNUMBER(SEARCH("Moutarde",F144)), "•","")</f>
        <v/>
      </c>
      <c r="S144" s="22" t="str">
        <f>IF(ISNUMBER(SEARCH("Lupin",F144)), "•","")</f>
        <v/>
      </c>
      <c r="T144" s="24" t="str">
        <f>IF(ISNUMBER(SEARCH("Mollusque",F144)), "•","")</f>
        <v/>
      </c>
      <c r="U144" s="22"/>
      <c r="V144" s="22"/>
      <c r="W144" s="22"/>
      <c r="X144" s="22"/>
      <c r="Y144" s="22"/>
    </row>
    <row r="145" spans="1:25" ht="56.55" customHeight="1" x14ac:dyDescent="0.3">
      <c r="A145" s="83"/>
      <c r="B145" s="51"/>
      <c r="C145" s="51"/>
      <c r="D145" s="51"/>
      <c r="E145" s="51"/>
      <c r="F145" s="51"/>
      <c r="G145" s="12" t="str">
        <f>IF(ISNUMBER(SEARCH("lait",F145)), "•","")</f>
        <v/>
      </c>
      <c r="H145" s="22" t="str">
        <f>IF(ISNUMBER(SEARCH("Gluten",F145)), "•","")</f>
        <v/>
      </c>
      <c r="I145" s="66" t="str">
        <f>IF(ISNUMBER(SEARCH("Arachide,",F145)), "•","")</f>
        <v/>
      </c>
      <c r="J145" s="22" t="str">
        <f>IF(ISNUMBER(SEARCH("Céleri",F145)), "•","")</f>
        <v/>
      </c>
      <c r="K145" s="22" t="str">
        <f>IF(ISNUMBER(SEARCH("Crustacé",F145)), "•","")</f>
        <v/>
      </c>
      <c r="L145" s="22" t="str">
        <f>IF(ISNUMBER(SEARCH("Fruits à coque",F145)), "•","")</f>
        <v/>
      </c>
      <c r="M145" s="22" t="str">
        <f>IF(ISNUMBER(SEARCH("Oeuf",F145)), "•","")</f>
        <v/>
      </c>
      <c r="N145" s="12" t="str">
        <f>IF(ISNUMBER(SEARCH("Sulfites",F145)), "•","")</f>
        <v/>
      </c>
      <c r="O145" s="66" t="str">
        <f>IF(ISNUMBER(SEARCH("Soja",F145)), "•","")</f>
        <v/>
      </c>
      <c r="P145" s="22" t="str">
        <f>IF(ISNUMBER(SEARCH("Sésame",F145)), "•","")</f>
        <v/>
      </c>
      <c r="Q145" s="67" t="str">
        <f>IF(ISNUMBER(SEARCH("Poisson",F145)), "•","")</f>
        <v/>
      </c>
      <c r="R145" s="22" t="str">
        <f>IF(ISNUMBER(SEARCH("Moutarde",F145)), "•","")</f>
        <v/>
      </c>
      <c r="S145" s="22" t="str">
        <f>IF(ISNUMBER(SEARCH("Lupin",F145)), "•","")</f>
        <v/>
      </c>
      <c r="T145" s="24" t="str">
        <f>IF(ISNUMBER(SEARCH("Mollusque",F145)), "•","")</f>
        <v/>
      </c>
      <c r="U145" s="22"/>
      <c r="V145" s="22"/>
      <c r="W145" s="22"/>
      <c r="X145" s="22"/>
      <c r="Y145" s="22"/>
    </row>
    <row r="146" spans="1:25" ht="56.55" customHeight="1" x14ac:dyDescent="0.3">
      <c r="A146" s="74" t="s">
        <v>55</v>
      </c>
      <c r="B146" s="47"/>
      <c r="C146" s="47"/>
      <c r="D146" s="40"/>
      <c r="E146" s="52"/>
      <c r="F146" s="49"/>
      <c r="G146" s="10" t="str">
        <f t="shared" ref="G146:G148" si="167">IF(ISNUMBER(SEARCH("lait",F146)), "•","")</f>
        <v/>
      </c>
      <c r="H146" s="23" t="str">
        <f t="shared" ref="H146" si="168">IF(ISNUMBER(SEARCH("Gluten",F146)), "•","")</f>
        <v/>
      </c>
      <c r="I146" s="68" t="str">
        <f t="shared" ref="I146" si="169">IF(ISNUMBER(SEARCH("Arachide,",F146)), "•","")</f>
        <v/>
      </c>
      <c r="J146" s="23" t="str">
        <f t="shared" ref="J146" si="170">IF(ISNUMBER(SEARCH("Céleri",F146)), "•","")</f>
        <v/>
      </c>
      <c r="K146" s="23" t="str">
        <f t="shared" ref="K146" si="171">IF(ISNUMBER(SEARCH("Crustacé",F146)), "•","")</f>
        <v/>
      </c>
      <c r="L146" s="23" t="str">
        <f t="shared" ref="L146" si="172">IF(ISNUMBER(SEARCH("Fruits à coque",F146)), "•","")</f>
        <v/>
      </c>
      <c r="M146" s="23" t="str">
        <f t="shared" ref="M146" si="173">IF(ISNUMBER(SEARCH("Oeuf",F146)), "•","")</f>
        <v/>
      </c>
      <c r="N146" s="10" t="str">
        <f t="shared" ref="N146" si="174">IF(ISNUMBER(SEARCH("Sulfites",F146)), "•","")</f>
        <v/>
      </c>
      <c r="O146" s="68" t="str">
        <f t="shared" ref="O146" si="175">IF(ISNUMBER(SEARCH("Soja",F146)), "•","")</f>
        <v/>
      </c>
      <c r="P146" s="23" t="str">
        <f t="shared" ref="P146" si="176">IF(ISNUMBER(SEARCH("Sésame",F146)), "•","")</f>
        <v/>
      </c>
      <c r="Q146" s="69" t="str">
        <f t="shared" ref="Q146" si="177">IF(ISNUMBER(SEARCH("Poisson",F146)), "•","")</f>
        <v/>
      </c>
      <c r="R146" s="23" t="str">
        <f t="shared" ref="R146" si="178">IF(ISNUMBER(SEARCH("Moutarde",F146)), "•","")</f>
        <v/>
      </c>
      <c r="S146" s="23" t="str">
        <f t="shared" ref="S146" si="179">IF(ISNUMBER(SEARCH("Lupin",F146)), "•","")</f>
        <v/>
      </c>
      <c r="T146" s="16" t="str">
        <f t="shared" ref="T146" si="180">IF(ISNUMBER(SEARCH("Mollusque",F146)), "•","")</f>
        <v/>
      </c>
      <c r="U146" s="9"/>
      <c r="V146" s="9"/>
      <c r="W146" s="9"/>
      <c r="X146" s="9"/>
      <c r="Y146" s="10"/>
    </row>
    <row r="147" spans="1:25" ht="56.55" customHeight="1" x14ac:dyDescent="0.3">
      <c r="A147" s="74"/>
      <c r="B147" s="47"/>
      <c r="C147" s="47"/>
      <c r="D147" s="40"/>
      <c r="E147" s="52"/>
      <c r="F147" s="49"/>
      <c r="G147" s="10" t="str">
        <f t="shared" si="167"/>
        <v/>
      </c>
      <c r="H147" s="23" t="str">
        <f t="shared" ref="H147:H148" si="181">IF(ISNUMBER(SEARCH("Gluten",F147)), "•","")</f>
        <v/>
      </c>
      <c r="I147" s="68" t="str">
        <f t="shared" ref="I147:I148" si="182">IF(ISNUMBER(SEARCH("Arachide,",F147)), "•","")</f>
        <v/>
      </c>
      <c r="J147" s="23" t="str">
        <f t="shared" ref="J147:J148" si="183">IF(ISNUMBER(SEARCH("Céleri",F147)), "•","")</f>
        <v/>
      </c>
      <c r="K147" s="23" t="str">
        <f t="shared" ref="K147:K148" si="184">IF(ISNUMBER(SEARCH("Crustacé",F147)), "•","")</f>
        <v/>
      </c>
      <c r="L147" s="23" t="str">
        <f t="shared" ref="L147:L148" si="185">IF(ISNUMBER(SEARCH("Fruits à coque",F147)), "•","")</f>
        <v/>
      </c>
      <c r="M147" s="23" t="str">
        <f t="shared" ref="M147:M148" si="186">IF(ISNUMBER(SEARCH("Oeuf",F147)), "•","")</f>
        <v/>
      </c>
      <c r="N147" s="10" t="str">
        <f t="shared" ref="N147:N148" si="187">IF(ISNUMBER(SEARCH("Sulfites",F147)), "•","")</f>
        <v/>
      </c>
      <c r="O147" s="68" t="str">
        <f t="shared" ref="O147:O148" si="188">IF(ISNUMBER(SEARCH("Soja",F147)), "•","")</f>
        <v/>
      </c>
      <c r="P147" s="23" t="str">
        <f t="shared" ref="P147:P148" si="189">IF(ISNUMBER(SEARCH("Sésame",F147)), "•","")</f>
        <v/>
      </c>
      <c r="Q147" s="69" t="str">
        <f t="shared" ref="Q147:Q148" si="190">IF(ISNUMBER(SEARCH("Poisson",F147)), "•","")</f>
        <v/>
      </c>
      <c r="R147" s="23" t="str">
        <f t="shared" ref="R147:R148" si="191">IF(ISNUMBER(SEARCH("Moutarde",F147)), "•","")</f>
        <v/>
      </c>
      <c r="S147" s="23" t="str">
        <f t="shared" ref="S147:S148" si="192">IF(ISNUMBER(SEARCH("Lupin",F147)), "•","")</f>
        <v/>
      </c>
      <c r="T147" s="16" t="str">
        <f t="shared" ref="T147:T148" si="193">IF(ISNUMBER(SEARCH("Mollusque",F147)), "•","")</f>
        <v/>
      </c>
      <c r="U147" s="9"/>
      <c r="V147" s="9"/>
      <c r="W147" s="9"/>
      <c r="X147" s="9"/>
      <c r="Y147" s="17"/>
    </row>
    <row r="148" spans="1:25" ht="56.55" customHeight="1" x14ac:dyDescent="0.3">
      <c r="A148" s="74"/>
      <c r="B148" s="47"/>
      <c r="C148" s="47"/>
      <c r="D148" s="40"/>
      <c r="E148" s="52"/>
      <c r="F148" s="49"/>
      <c r="G148" s="10" t="str">
        <f t="shared" si="167"/>
        <v/>
      </c>
      <c r="H148" s="23" t="str">
        <f t="shared" si="181"/>
        <v/>
      </c>
      <c r="I148" s="68" t="str">
        <f t="shared" si="182"/>
        <v/>
      </c>
      <c r="J148" s="23" t="str">
        <f t="shared" si="183"/>
        <v/>
      </c>
      <c r="K148" s="23" t="str">
        <f t="shared" si="184"/>
        <v/>
      </c>
      <c r="L148" s="23" t="str">
        <f t="shared" si="185"/>
        <v/>
      </c>
      <c r="M148" s="23" t="str">
        <f t="shared" si="186"/>
        <v/>
      </c>
      <c r="N148" s="10" t="str">
        <f t="shared" si="187"/>
        <v/>
      </c>
      <c r="O148" s="68" t="str">
        <f t="shared" si="188"/>
        <v/>
      </c>
      <c r="P148" s="23" t="str">
        <f t="shared" si="189"/>
        <v/>
      </c>
      <c r="Q148" s="69" t="str">
        <f t="shared" si="190"/>
        <v/>
      </c>
      <c r="R148" s="23" t="str">
        <f t="shared" si="191"/>
        <v/>
      </c>
      <c r="S148" s="23" t="str">
        <f t="shared" si="192"/>
        <v/>
      </c>
      <c r="T148" s="16" t="str">
        <f t="shared" si="193"/>
        <v/>
      </c>
      <c r="U148" s="9"/>
      <c r="V148" s="9"/>
      <c r="W148" s="9"/>
      <c r="X148" s="9"/>
      <c r="Y148" s="17"/>
    </row>
    <row r="149" spans="1:25" ht="56.55" customHeight="1" x14ac:dyDescent="0.3">
      <c r="A149" s="74" t="s">
        <v>27</v>
      </c>
      <c r="B149" s="51"/>
      <c r="C149" s="51"/>
      <c r="D149" s="51"/>
      <c r="E149" s="51"/>
      <c r="F149" s="51"/>
      <c r="G149" s="12" t="str">
        <f>IF(ISNUMBER(SEARCH("lait",F149)), "•","")</f>
        <v/>
      </c>
      <c r="H149" s="22" t="str">
        <f>IF(ISNUMBER(SEARCH("Gluten",F149)), "•","")</f>
        <v/>
      </c>
      <c r="I149" s="66" t="str">
        <f>IF(ISNUMBER(SEARCH("Arachide,",F149)), "•","")</f>
        <v/>
      </c>
      <c r="J149" s="22" t="str">
        <f>IF(ISNUMBER(SEARCH("Céleri",F149)), "•","")</f>
        <v/>
      </c>
      <c r="K149" s="22" t="str">
        <f>IF(ISNUMBER(SEARCH("Crustacé",F149)), "•","")</f>
        <v/>
      </c>
      <c r="L149" s="22" t="str">
        <f>IF(ISNUMBER(SEARCH("Fruits à coque",F149)), "•","")</f>
        <v/>
      </c>
      <c r="M149" s="22" t="str">
        <f>IF(ISNUMBER(SEARCH("Oeuf",F149)), "•","")</f>
        <v/>
      </c>
      <c r="N149" s="12" t="str">
        <f>IF(ISNUMBER(SEARCH("Sulfites",F149)), "•","")</f>
        <v/>
      </c>
      <c r="O149" s="66" t="str">
        <f>IF(ISNUMBER(SEARCH("Soja",F149)), "•","")</f>
        <v/>
      </c>
      <c r="P149" s="22" t="str">
        <f>IF(ISNUMBER(SEARCH("Sésame",F149)), "•","")</f>
        <v/>
      </c>
      <c r="Q149" s="67" t="str">
        <f>IF(ISNUMBER(SEARCH("Poisson",F149)), "•","")</f>
        <v/>
      </c>
      <c r="R149" s="22" t="str">
        <f>IF(ISNUMBER(SEARCH("Moutarde",F149)), "•","")</f>
        <v/>
      </c>
      <c r="S149" s="22" t="str">
        <f>IF(ISNUMBER(SEARCH("Lupin",F149)), "•","")</f>
        <v/>
      </c>
      <c r="T149" s="24" t="str">
        <f>IF(ISNUMBER(SEARCH("Mollusque",F149)), "•","")</f>
        <v/>
      </c>
      <c r="U149" s="22"/>
      <c r="V149" s="22"/>
      <c r="W149" s="22"/>
      <c r="X149" s="22"/>
      <c r="Y149" s="22"/>
    </row>
    <row r="150" spans="1:25" ht="56.55" customHeight="1" x14ac:dyDescent="0.3">
      <c r="A150" s="74"/>
      <c r="B150" s="51"/>
      <c r="C150" s="51"/>
      <c r="D150" s="51"/>
      <c r="E150" s="51"/>
      <c r="F150" s="51"/>
      <c r="G150" s="12" t="str">
        <f>IF(ISNUMBER(SEARCH("lait",F150)), "•","")</f>
        <v/>
      </c>
      <c r="H150" s="22" t="str">
        <f>IF(ISNUMBER(SEARCH("Gluten",F150)), "•","")</f>
        <v/>
      </c>
      <c r="I150" s="66" t="str">
        <f>IF(ISNUMBER(SEARCH("Arachide,",F150)), "•","")</f>
        <v/>
      </c>
      <c r="J150" s="22" t="str">
        <f>IF(ISNUMBER(SEARCH("Céleri",F150)), "•","")</f>
        <v/>
      </c>
      <c r="K150" s="22" t="str">
        <f>IF(ISNUMBER(SEARCH("Crustacé",F150)), "•","")</f>
        <v/>
      </c>
      <c r="L150" s="22" t="str">
        <f>IF(ISNUMBER(SEARCH("Fruits à coque",F150)), "•","")</f>
        <v/>
      </c>
      <c r="M150" s="22" t="str">
        <f>IF(ISNUMBER(SEARCH("Oeuf",F150)), "•","")</f>
        <v/>
      </c>
      <c r="N150" s="12" t="str">
        <f>IF(ISNUMBER(SEARCH("Sulfites",F150)), "•","")</f>
        <v/>
      </c>
      <c r="O150" s="66" t="str">
        <f>IF(ISNUMBER(SEARCH("Soja",F150)), "•","")</f>
        <v/>
      </c>
      <c r="P150" s="22" t="str">
        <f>IF(ISNUMBER(SEARCH("Sésame",F150)), "•","")</f>
        <v/>
      </c>
      <c r="Q150" s="67" t="str">
        <f>IF(ISNUMBER(SEARCH("Poisson",F150)), "•","")</f>
        <v/>
      </c>
      <c r="R150" s="22" t="str">
        <f>IF(ISNUMBER(SEARCH("Moutarde",F150)), "•","")</f>
        <v/>
      </c>
      <c r="S150" s="22" t="str">
        <f>IF(ISNUMBER(SEARCH("Lupin",F150)), "•","")</f>
        <v/>
      </c>
      <c r="T150" s="24" t="str">
        <f>IF(ISNUMBER(SEARCH("Mollusque",F150)), "•","")</f>
        <v/>
      </c>
      <c r="U150" s="22"/>
      <c r="V150" s="22"/>
      <c r="W150" s="22"/>
      <c r="X150" s="22"/>
      <c r="Y150" s="22"/>
    </row>
    <row r="151" spans="1:25" ht="56.55" customHeight="1" x14ac:dyDescent="0.3">
      <c r="A151" s="74"/>
      <c r="B151" s="51"/>
      <c r="C151" s="51"/>
      <c r="D151" s="51"/>
      <c r="E151" s="51"/>
      <c r="F151" s="51"/>
      <c r="G151" s="12" t="str">
        <f>IF(ISNUMBER(SEARCH("lait",F151)), "•","")</f>
        <v/>
      </c>
      <c r="H151" s="22" t="str">
        <f>IF(ISNUMBER(SEARCH("Gluten",F151)), "•","")</f>
        <v/>
      </c>
      <c r="I151" s="66" t="str">
        <f>IF(ISNUMBER(SEARCH("Arachide,",F151)), "•","")</f>
        <v/>
      </c>
      <c r="J151" s="22" t="str">
        <f>IF(ISNUMBER(SEARCH("Céleri",F151)), "•","")</f>
        <v/>
      </c>
      <c r="K151" s="22" t="str">
        <f>IF(ISNUMBER(SEARCH("Crustacé",F151)), "•","")</f>
        <v/>
      </c>
      <c r="L151" s="22" t="str">
        <f>IF(ISNUMBER(SEARCH("Fruits à coque",F151)), "•","")</f>
        <v/>
      </c>
      <c r="M151" s="22" t="str">
        <f>IF(ISNUMBER(SEARCH("Oeuf",F151)), "•","")</f>
        <v/>
      </c>
      <c r="N151" s="12" t="str">
        <f>IF(ISNUMBER(SEARCH("Sulfites",F151)), "•","")</f>
        <v/>
      </c>
      <c r="O151" s="66" t="str">
        <f>IF(ISNUMBER(SEARCH("Soja",F151)), "•","")</f>
        <v/>
      </c>
      <c r="P151" s="22" t="str">
        <f>IF(ISNUMBER(SEARCH("Sésame",F151)), "•","")</f>
        <v/>
      </c>
      <c r="Q151" s="67" t="str">
        <f>IF(ISNUMBER(SEARCH("Poisson",F151)), "•","")</f>
        <v/>
      </c>
      <c r="R151" s="22" t="str">
        <f>IF(ISNUMBER(SEARCH("Moutarde",F151)), "•","")</f>
        <v/>
      </c>
      <c r="S151" s="22" t="str">
        <f>IF(ISNUMBER(SEARCH("Lupin",F151)), "•","")</f>
        <v/>
      </c>
      <c r="T151" s="24" t="str">
        <f>IF(ISNUMBER(SEARCH("Mollusque",F151)), "•","")</f>
        <v/>
      </c>
      <c r="U151" s="22"/>
      <c r="V151" s="22"/>
      <c r="W151" s="22"/>
      <c r="X151" s="22"/>
      <c r="Y151" s="22"/>
    </row>
    <row r="152" spans="1:25" x14ac:dyDescent="0.3">
      <c r="B152" s="38"/>
      <c r="C152" s="38"/>
      <c r="D152" s="38"/>
      <c r="E152" s="7"/>
      <c r="F152" s="38"/>
      <c r="G152" s="7"/>
      <c r="H152" s="7"/>
      <c r="I152" s="7"/>
      <c r="J152" s="7"/>
      <c r="K152" s="7"/>
      <c r="L152" s="7"/>
      <c r="M152" s="7"/>
      <c r="N152" s="7"/>
      <c r="O152" s="7"/>
      <c r="P152" s="7"/>
      <c r="Q152" s="7"/>
      <c r="R152" s="7"/>
      <c r="S152" s="7"/>
      <c r="T152" s="7"/>
      <c r="U152" s="7"/>
      <c r="V152" s="7"/>
      <c r="W152" s="7"/>
      <c r="X152" s="7"/>
      <c r="Y152" s="7"/>
    </row>
    <row r="153" spans="1:25" x14ac:dyDescent="0.3">
      <c r="B153" s="38"/>
      <c r="C153" s="38"/>
      <c r="D153" s="38"/>
      <c r="E153" s="7"/>
      <c r="F153" s="38"/>
      <c r="G153" s="7"/>
      <c r="H153" s="7"/>
      <c r="I153" s="7"/>
      <c r="J153" s="7"/>
      <c r="K153" s="7"/>
      <c r="L153" s="7"/>
      <c r="M153" s="7"/>
      <c r="N153" s="7"/>
      <c r="O153" s="7"/>
      <c r="P153" s="7"/>
      <c r="Q153" s="7"/>
      <c r="R153" s="7"/>
      <c r="S153" s="7"/>
      <c r="T153" s="7"/>
      <c r="U153" s="7"/>
      <c r="V153" s="7"/>
      <c r="W153" s="7"/>
      <c r="X153" s="7"/>
      <c r="Y153" s="7"/>
    </row>
    <row r="154" spans="1:25" x14ac:dyDescent="0.3">
      <c r="A154" s="74"/>
      <c r="B154" s="38"/>
      <c r="C154" s="38"/>
      <c r="D154" s="38"/>
      <c r="E154" s="7"/>
      <c r="F154" s="38"/>
      <c r="G154" s="7"/>
      <c r="H154" s="7"/>
      <c r="I154" s="7"/>
      <c r="J154" s="7"/>
      <c r="K154" s="7"/>
      <c r="L154" s="7"/>
      <c r="M154" s="7"/>
      <c r="N154" s="7"/>
      <c r="O154" s="7"/>
      <c r="P154" s="7"/>
      <c r="Q154" s="7"/>
      <c r="R154" s="7"/>
      <c r="S154" s="7"/>
      <c r="T154" s="7"/>
      <c r="U154" s="7"/>
      <c r="V154" s="7"/>
      <c r="W154" s="7"/>
      <c r="X154" s="7"/>
      <c r="Y154" s="7"/>
    </row>
    <row r="155" spans="1:25" x14ac:dyDescent="0.3">
      <c r="A155" s="74"/>
    </row>
    <row r="156" spans="1:25" x14ac:dyDescent="0.3">
      <c r="A156" s="74"/>
    </row>
  </sheetData>
  <autoFilter ref="G1:Y153" xr:uid="{E4C12481-BB6F-4D54-A926-4EEBC76ACE14}"/>
  <mergeCells count="41">
    <mergeCell ref="A1:B1"/>
    <mergeCell ref="A3:Y3"/>
    <mergeCell ref="A22:A24"/>
    <mergeCell ref="A25:A27"/>
    <mergeCell ref="A4:A5"/>
    <mergeCell ref="A6:Y6"/>
    <mergeCell ref="A7:A9"/>
    <mergeCell ref="A19:A21"/>
    <mergeCell ref="A10:A12"/>
    <mergeCell ref="A16:A18"/>
    <mergeCell ref="A13:A15"/>
    <mergeCell ref="A28:A30"/>
    <mergeCell ref="A46:A48"/>
    <mergeCell ref="A40:A42"/>
    <mergeCell ref="A34:A36"/>
    <mergeCell ref="A52:A54"/>
    <mergeCell ref="A49:A51"/>
    <mergeCell ref="A37:A39"/>
    <mergeCell ref="A31:A33"/>
    <mergeCell ref="A43:A45"/>
    <mergeCell ref="A126:A128"/>
    <mergeCell ref="A117:A118"/>
    <mergeCell ref="A119:A125"/>
    <mergeCell ref="A57:A61"/>
    <mergeCell ref="A62:A66"/>
    <mergeCell ref="A67:A71"/>
    <mergeCell ref="A101:A116"/>
    <mergeCell ref="A73:A77"/>
    <mergeCell ref="A88:A92"/>
    <mergeCell ref="A83:A87"/>
    <mergeCell ref="A78:A82"/>
    <mergeCell ref="A97:A100"/>
    <mergeCell ref="A93:A96"/>
    <mergeCell ref="A72:Y72"/>
    <mergeCell ref="A129:A135"/>
    <mergeCell ref="A154:A156"/>
    <mergeCell ref="A137:A141"/>
    <mergeCell ref="A142:Y142"/>
    <mergeCell ref="A149:A151"/>
    <mergeCell ref="A143:A145"/>
    <mergeCell ref="A146:A148"/>
  </mergeCells>
  <pageMargins left="0.70866141732283472" right="0.70866141732283472" top="0.74803149606299213" bottom="0.74803149606299213" header="0.31496062992125984" footer="0.31496062992125984"/>
  <pageSetup paperSize="9" scale="41" fitToHeight="13" orientation="landscape" r:id="rId1"/>
  <rowBreaks count="4" manualBreakCount="4">
    <brk id="55" max="25" man="1"/>
    <brk id="71" max="25" man="1"/>
    <brk id="100" max="25" man="1"/>
    <brk id="141" max="26"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Le Cercle</vt:lpstr>
      <vt:lpstr>'Le Cercle'!Impression_des_titres</vt:lpstr>
      <vt:lpstr>'Le Cercle'!Zone_d_impression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Gervais</dc:creator>
  <cp:lastModifiedBy>Marie Lefèvre</cp:lastModifiedBy>
  <cp:lastPrinted>2025-09-04T13:40:40Z</cp:lastPrinted>
  <dcterms:created xsi:type="dcterms:W3CDTF">2024-01-30T10:07:50Z</dcterms:created>
  <dcterms:modified xsi:type="dcterms:W3CDTF">2025-09-05T09:28:28Z</dcterms:modified>
</cp:coreProperties>
</file>